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药品" sheetId="3" r:id="rId1"/>
    <sheet name="耗材" sheetId="2" r:id="rId2"/>
  </sheets>
  <definedNames>
    <definedName name="_xlnm._FilterDatabase" localSheetId="0" hidden="1">药品!$A$1:$M$26</definedName>
    <definedName name="_xlnm._FilterDatabase" localSheetId="1" hidden="1">耗材!$A$1:$X$70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<sst xmlns="http://schemas.openxmlformats.org/spreadsheetml/2006/main" count="222" uniqueCount="121">
  <si>
    <t>2026年上半年药品配送企业考核结果表</t>
  </si>
  <si>
    <t>序号</t>
  </si>
  <si>
    <t>配送企业名称</t>
  </si>
  <si>
    <t>配送
到位率</t>
  </si>
  <si>
    <t>配送
到位率得分</t>
  </si>
  <si>
    <t>三日
配送率</t>
  </si>
  <si>
    <t>三日
配送率得分</t>
  </si>
  <si>
    <t>数据质量得分
（医疗机构数据质量反映药品或医用耗材配送企业网上采购信息与实际货物票据不一致情况（满分15分，发现一起扣5分））</t>
  </si>
  <si>
    <t>医疗机构满意度（满分15分）</t>
  </si>
  <si>
    <t>基层医疗机构覆盖率</t>
  </si>
  <si>
    <t>基层医疗机构覆盖率得分
（加分项）</t>
  </si>
  <si>
    <r>
      <rPr>
        <sz val="11"/>
        <color theme="1"/>
        <rFont val="方正书宋_GBK"/>
        <charset val="134"/>
      </rPr>
      <t>集采政策执行情况（满分20分，一起扣10分）</t>
    </r>
    <r>
      <rPr>
        <sz val="11"/>
        <color rgb="FFFF0000"/>
        <rFont val="方正书宋_GBK"/>
        <charset val="134"/>
      </rPr>
      <t>（减分项）此项填
扣分分数</t>
    </r>
  </si>
  <si>
    <t>总分</t>
  </si>
  <si>
    <t>颜色标识</t>
  </si>
  <si>
    <t>华润内蒙古医药有限公司</t>
  </si>
  <si>
    <t>黄标</t>
  </si>
  <si>
    <t>陕西亿洲医药有限公司</t>
  </si>
  <si>
    <t>绿标</t>
  </si>
  <si>
    <t>国药控股内蒙古有限公司</t>
  </si>
  <si>
    <t>内蒙古康越药业有限公司</t>
  </si>
  <si>
    <t>上药控股（内蒙古）有限公司</t>
  </si>
  <si>
    <t>内蒙古弘达医药有限公司</t>
  </si>
  <si>
    <t>内蒙古九州通医药有限公司</t>
  </si>
  <si>
    <t>阿拉善盟翔瑞药业有限责任公司</t>
  </si>
  <si>
    <t>内蒙古蒙药股份有限公司</t>
  </si>
  <si>
    <t>包头九合药业有限公司</t>
  </si>
  <si>
    <t>宁夏康越药业有限公司</t>
  </si>
  <si>
    <t>银川华仕信生物医药有限公司</t>
  </si>
  <si>
    <t>深圳市中核海得威生物科技有限公司</t>
  </si>
  <si>
    <t>兰州阳光医药有限公司</t>
  </si>
  <si>
    <t>红标</t>
  </si>
  <si>
    <t>内蒙古祥源药业有限公司</t>
  </si>
  <si>
    <t>上海欣科医药有限公司</t>
  </si>
  <si>
    <t>重药控股内蒙古有限公司</t>
  </si>
  <si>
    <t>内蒙古蒙极康健康产业有限责任公司</t>
  </si>
  <si>
    <t>广东一方制药有限公司</t>
  </si>
  <si>
    <t>甘肃佛慈红日药业有限公司</t>
  </si>
  <si>
    <t>宁夏明德中药饮片有限公司</t>
  </si>
  <si>
    <t>宁夏康泰隆中药饮片有限公司</t>
  </si>
  <si>
    <t>安徽汇中州中药饮片有限公司</t>
  </si>
  <si>
    <t>山东百味堂中药饮片有限公司</t>
  </si>
  <si>
    <t>2026年上半年医用耗材配送企业考核结果表</t>
  </si>
  <si>
    <t>医疗机构入库金额</t>
  </si>
  <si>
    <t>采购订单金额</t>
  </si>
  <si>
    <t>订单发送时间至发货时间≤3个自然日的配送产品金额</t>
  </si>
  <si>
    <t>采购订单产品金额</t>
  </si>
  <si>
    <t>医疗机构评价得分之和(每家医疗机构最多打15分)</t>
  </si>
  <si>
    <t>参与评价机构数</t>
  </si>
  <si>
    <t>医疗机构满意度得分</t>
  </si>
  <si>
    <t>实际配送基层医疗机构数</t>
  </si>
  <si>
    <t>所有基层医疗机构数</t>
  </si>
  <si>
    <t>基层医疗机构配送金额</t>
  </si>
  <si>
    <t>所有基层医疗机构配送金额(元）</t>
  </si>
  <si>
    <t>基层医疗机构配送金额占比</t>
  </si>
  <si>
    <r>
      <rPr>
        <sz val="12"/>
        <color theme="1"/>
        <rFont val="方正书宋_GBK"/>
        <charset val="134"/>
      </rPr>
      <t xml:space="preserve">基层医疗机构覆盖率得分
</t>
    </r>
    <r>
      <rPr>
        <sz val="12"/>
        <color rgb="FFFF0000"/>
        <rFont val="方正书宋_GBK"/>
        <charset val="134"/>
      </rPr>
      <t>（加分项）</t>
    </r>
  </si>
  <si>
    <r>
      <rPr>
        <sz val="12"/>
        <color theme="1"/>
        <rFont val="方正书宋_GBK"/>
        <charset val="134"/>
      </rPr>
      <t>集采政策执行情况（满分30分，一起扣10分）</t>
    </r>
    <r>
      <rPr>
        <sz val="12"/>
        <color rgb="FFFF0000"/>
        <rFont val="方正书宋_GBK"/>
        <charset val="134"/>
      </rPr>
      <t>（减分项）此项填
扣分分数</t>
    </r>
  </si>
  <si>
    <t>河南亚太医疗用品有限公司</t>
  </si>
  <si>
    <t>杭州明嘉医疗设备有限公司</t>
  </si>
  <si>
    <t>河南安医达医疗器械商贸有限公司</t>
  </si>
  <si>
    <t>宁夏涵予商贸有限公司</t>
  </si>
  <si>
    <t>宁夏和天佑医疗器械有限公司</t>
  </si>
  <si>
    <t>江苏同富医疗器械有限公司</t>
  </si>
  <si>
    <t>河南省唯洋医疗器械有限公司</t>
  </si>
  <si>
    <t>内蒙古凯捷伟业商贸有限公司</t>
  </si>
  <si>
    <t>内蒙古拓森医疗器械有限公司</t>
  </si>
  <si>
    <t>宁夏睿杰科贸有限公司</t>
  </si>
  <si>
    <t>内蒙古强晟医疗科技有限公司</t>
  </si>
  <si>
    <t>内蒙古梓宝科技有限公司</t>
  </si>
  <si>
    <t>内蒙古祥宁科技有限公司</t>
  </si>
  <si>
    <t>北京雅多科技有限公司</t>
  </si>
  <si>
    <t>内蒙古国瑞医疗器械有限公司</t>
  </si>
  <si>
    <t>河南盛天医疗器械有限公司</t>
  </si>
  <si>
    <t>北京森吉汇元科技有限公司</t>
  </si>
  <si>
    <t>阿拉善盟益康医疗器械有限公司</t>
  </si>
  <si>
    <t>内蒙古博韬医疗器械有限公司</t>
  </si>
  <si>
    <t>宁夏丹特义齿科技开发有限公司</t>
  </si>
  <si>
    <t>宁夏鑫广医疗器械有限公司</t>
  </si>
  <si>
    <t>乌海市永利达医疗器械有限公司</t>
  </si>
  <si>
    <t>宁夏馨瑞康达医疗科技有限公司</t>
  </si>
  <si>
    <t>朗瑞升（北京）科技发展有限公司</t>
  </si>
  <si>
    <t>北京富江裕新医疗器械有限公司</t>
  </si>
  <si>
    <t>山东威高集团医用高分子制品股份有限公司呼和浩特销售分公司</t>
  </si>
  <si>
    <t>江苏其润医疗器械有限公司</t>
  </si>
  <si>
    <t>上海楹联鑫医疗器械有限公司</t>
  </si>
  <si>
    <t>宁夏威尔曼医疗器械有限责任公司</t>
  </si>
  <si>
    <t>甘肃谷昱元科技有限公司</t>
  </si>
  <si>
    <t>兰州洪赫医疗器械有限公司</t>
  </si>
  <si>
    <t>宁夏盛鑫伟业商贸有限公司</t>
  </si>
  <si>
    <t>内蒙古欧瑞商贸有限公司</t>
  </si>
  <si>
    <t>宁夏谷盈商贸有限公司</t>
  </si>
  <si>
    <t>甘肃科兴康健商贸有限公司</t>
  </si>
  <si>
    <t>阿拉善盟昊晟科技发展有限公司</t>
  </si>
  <si>
    <t>乌海市佳利康医疗器械有限公司</t>
  </si>
  <si>
    <t>巴彦淖尔市德昕医疗器械有限公司</t>
  </si>
  <si>
    <t>甘肃玖昌医疗器械有限公司</t>
  </si>
  <si>
    <t>呼和浩特市天羽科贸有限责任公司</t>
  </si>
  <si>
    <t>阿拉善盟爱康医疗器械有限公司</t>
  </si>
  <si>
    <t>宁夏涵瑞泽商贸有限公司</t>
  </si>
  <si>
    <t>甘肃益美健医疗科技有限公司</t>
  </si>
  <si>
    <t>河南银泰医疗器械有限公司</t>
  </si>
  <si>
    <t>内蒙古松昊卓医疗器械有限公司</t>
  </si>
  <si>
    <t>内蒙古保华医疗器械有限公司</t>
  </si>
  <si>
    <t>杭州兴鑫医疗器械有限公司</t>
  </si>
  <si>
    <t>内蒙古纵达医疗器械有限公司</t>
  </si>
  <si>
    <t>三景（内蒙古）科技有限公司</t>
  </si>
  <si>
    <t>呼和浩特市兴康医疗器械有限公司</t>
  </si>
  <si>
    <t>中经兴航 (内蒙古)健康科技有限公司</t>
  </si>
  <si>
    <t>上海九强生物技术有限公司</t>
  </si>
  <si>
    <t>内蒙古悦明医疗器械有限公司</t>
  </si>
  <si>
    <t>樟树市和智顺贸易有限公司</t>
  </si>
  <si>
    <t>银川申立科贸有限公司</t>
  </si>
  <si>
    <t>内蒙古兴健乐康医疗器械有限公司</t>
  </si>
  <si>
    <t>宁夏奕润医疗器械有限公司</t>
  </si>
  <si>
    <t>宁夏东俊商贸有限公司</t>
  </si>
  <si>
    <t>北京良瑞医疗器械有限公司</t>
  </si>
  <si>
    <t>内蒙古湖东医疗器械有限责任公司</t>
  </si>
  <si>
    <t>内蒙古速齐医疗器械有限公司</t>
  </si>
  <si>
    <t>内蒙古塞力斯医疗科技有限公司</t>
  </si>
  <si>
    <t>河北紫薇山制药有限责任公司</t>
  </si>
  <si>
    <t>天津金盛康诚科技有限公司</t>
  </si>
  <si>
    <t>内蒙古星立医疗器械有限公司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</si>
</sst>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 ?/?"/>
  </numFmts>
  <fonts count="28">
    <font>
      <sz val="11"/>
      <color theme="1"/>
      <name val="宋体"/>
      <charset val="134"/>
      <scheme val="minor"/>
    </font>
    <font>
      <sz val="12"/>
      <color theme="1"/>
      <name val="方正书宋_GBK"/>
      <charset val="134"/>
    </font>
    <font>
      <sz val="12"/>
      <name val="方正书宋_GBK"/>
      <charset val="134"/>
    </font>
    <font>
      <sz val="16"/>
      <color theme="1"/>
      <name val="方正书宋_GBK"/>
      <charset val="134"/>
    </font>
    <font>
      <sz val="11"/>
      <color indexed="8"/>
      <name val="宋体"/>
      <charset val="134"/>
      <scheme val="minor"/>
    </font>
    <font>
      <sz val="16"/>
      <color theme="1"/>
      <name val="宋体"/>
      <charset val="134"/>
      <scheme val="minor"/>
    </font>
    <font>
      <sz val="11"/>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方正书宋_GBK"/>
      <charset val="134"/>
    </font>
    <font>
      <sz val="11"/>
      <color rgb="FFFF0000"/>
      <name val="方正书宋_GBK"/>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horizontal="center" vertical="center"/>
    </xf>
    <xf numFmtId="49" fontId="2"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9" fontId="1" fillId="0" borderId="0" xfId="3" applyFont="1" applyFill="1" applyAlignment="1">
      <alignment horizontal="center" vertical="center"/>
    </xf>
    <xf numFmtId="0" fontId="1" fillId="2"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9" fontId="1" fillId="0" borderId="1" xfId="3"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9" fontId="1" fillId="0" borderId="1" xfId="3" applyFont="1" applyFill="1" applyBorder="1" applyAlignment="1">
      <alignment horizontal="center" vertical="center"/>
    </xf>
    <xf numFmtId="177" fontId="1" fillId="0" borderId="1" xfId="0" applyNumberFormat="1" applyFont="1" applyFill="1" applyBorder="1" applyAlignment="1">
      <alignmen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0" xfId="0" applyFill="1" applyProtection="1">
      <alignment vertical="center"/>
      <protection locked="0"/>
    </xf>
    <xf numFmtId="0" fontId="5" fillId="0" borderId="0" xfId="0" applyFont="1" applyFill="1" applyAlignment="1" applyProtection="1">
      <alignment horizontal="center" vertical="center"/>
      <protection locked="0"/>
    </xf>
    <xf numFmtId="176" fontId="5" fillId="0" borderId="0" xfId="0" applyNumberFormat="1" applyFont="1" applyFill="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4" fillId="0" borderId="1" xfId="0" applyFont="1" applyFill="1" applyBorder="1" applyAlignment="1">
      <alignment vertical="center"/>
    </xf>
    <xf numFmtId="9" fontId="2" fillId="0" borderId="1" xfId="3" applyFont="1" applyFill="1" applyBorder="1" applyAlignment="1">
      <alignment horizontal="center" vertical="center"/>
    </xf>
    <xf numFmtId="176" fontId="2"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tabSelected="1" view="pageBreakPreview" zoomScale="115" zoomScaleNormal="90" workbookViewId="0">
      <pane ySplit="2" topLeftCell="A3" activePane="bottomLeft" state="frozen"/>
      <selection/>
      <selection pane="bottomLeft" activeCell="M24" sqref="M24"/>
    </sheetView>
  </sheetViews>
  <sheetFormatPr defaultColWidth="9" defaultRowHeight="14.25"/>
  <cols>
    <col min="1" max="1" width="4.375" style="21" customWidth="1"/>
    <col min="2" max="2" width="30.1" style="2" customWidth="1"/>
    <col min="3" max="3" width="8.04166666666667" style="4" customWidth="1"/>
    <col min="4" max="4" width="7.375" style="3" customWidth="1"/>
    <col min="5" max="5" width="7.49166666666667" style="1" customWidth="1"/>
    <col min="6" max="6" width="7.16666666666667" style="1" customWidth="1"/>
    <col min="7" max="7" width="19.8833333333333" style="1" customWidth="1"/>
    <col min="8" max="8" width="10.975" style="1" customWidth="1"/>
    <col min="9" max="9" width="7.16666666666667" style="1" customWidth="1"/>
    <col min="10" max="10" width="6.84166666666667" style="1" customWidth="1"/>
    <col min="11" max="11" width="11.8333333333333" style="1" customWidth="1"/>
    <col min="12" max="12" width="8.90833333333333" style="1" customWidth="1"/>
    <col min="13" max="13" width="10.7583333333333" style="3" customWidth="1"/>
    <col min="14" max="16384" width="9" style="1"/>
  </cols>
  <sheetData>
    <row r="1" s="1" customFormat="1" ht="48" customHeight="1" spans="1:13">
      <c r="A1" s="22" t="s">
        <v>0</v>
      </c>
      <c r="B1" s="22"/>
      <c r="C1" s="22"/>
      <c r="D1" s="22"/>
      <c r="E1" s="22"/>
      <c r="F1" s="22"/>
      <c r="G1" s="22"/>
      <c r="H1" s="22"/>
      <c r="I1" s="22"/>
      <c r="J1" s="22"/>
      <c r="K1" s="22"/>
      <c r="L1" s="22"/>
      <c r="M1" s="23"/>
    </row>
    <row r="2" s="1" customFormat="1" ht="94.5" spans="1:13">
      <c r="A2" s="24" t="s">
        <v>1</v>
      </c>
      <c r="B2" s="10" t="s">
        <v>2</v>
      </c>
      <c r="C2" s="12" t="s">
        <v>3</v>
      </c>
      <c r="D2" s="12" t="s">
        <v>4</v>
      </c>
      <c r="E2" s="13" t="s">
        <v>5</v>
      </c>
      <c r="F2" s="13" t="s">
        <v>6</v>
      </c>
      <c r="G2" s="25" t="s">
        <v>7</v>
      </c>
      <c r="H2" s="13" t="s">
        <v>8</v>
      </c>
      <c r="I2" s="13" t="s">
        <v>9</v>
      </c>
      <c r="J2" s="13" t="s">
        <v>10</v>
      </c>
      <c r="K2" s="25" t="s">
        <v>11</v>
      </c>
      <c r="L2" s="11" t="s">
        <v>12</v>
      </c>
      <c r="M2" s="11" t="s">
        <v>13</v>
      </c>
    </row>
    <row r="3" spans="1:13">
      <c r="A3" s="24">
        <v>1</v>
      </c>
      <c r="B3" s="26" t="s">
        <v>14</v>
      </c>
      <c r="C3" s="27">
        <v>0.918743337179813</v>
      </c>
      <c r="D3" s="28">
        <v>36.7497334871925</v>
      </c>
      <c r="E3" s="27">
        <v>0.864536925460583</v>
      </c>
      <c r="F3" s="19">
        <v>25.94</v>
      </c>
      <c r="G3" s="19">
        <v>15</v>
      </c>
      <c r="H3" s="19">
        <v>14.26</v>
      </c>
      <c r="I3" s="17">
        <v>0.93</v>
      </c>
      <c r="J3" s="9">
        <v>6.35</v>
      </c>
      <c r="K3" s="13">
        <v>20</v>
      </c>
      <c r="L3" s="16">
        <f>D3+F3+G3+H3+J3-K3</f>
        <v>78.2997334871925</v>
      </c>
      <c r="M3" s="16" t="s">
        <v>15</v>
      </c>
    </row>
    <row r="4" spans="1:13">
      <c r="A4" s="24">
        <v>2</v>
      </c>
      <c r="B4" s="26" t="s">
        <v>16</v>
      </c>
      <c r="C4" s="27">
        <v>0.969870902353163</v>
      </c>
      <c r="D4" s="28">
        <v>38.7948360941265</v>
      </c>
      <c r="E4" s="27">
        <v>0.745372996138077</v>
      </c>
      <c r="F4" s="19">
        <v>22.36</v>
      </c>
      <c r="G4" s="19">
        <v>15</v>
      </c>
      <c r="H4" s="19">
        <v>14.7</v>
      </c>
      <c r="I4" s="17">
        <v>0.98</v>
      </c>
      <c r="J4" s="9">
        <v>5.75</v>
      </c>
      <c r="K4" s="9">
        <v>0</v>
      </c>
      <c r="L4" s="16">
        <f t="shared" ref="L4:L13" si="0">D4+F4+G4+H4+J4-K4</f>
        <v>96.6048360941265</v>
      </c>
      <c r="M4" s="16" t="s">
        <v>17</v>
      </c>
    </row>
    <row r="5" spans="1:13">
      <c r="A5" s="24">
        <v>3</v>
      </c>
      <c r="B5" s="26" t="s">
        <v>18</v>
      </c>
      <c r="C5" s="27">
        <v>0.931961353751439</v>
      </c>
      <c r="D5" s="28">
        <v>37.2784541500576</v>
      </c>
      <c r="E5" s="27">
        <v>0.845185223360601</v>
      </c>
      <c r="F5" s="19">
        <v>25.36</v>
      </c>
      <c r="G5" s="19">
        <v>10</v>
      </c>
      <c r="H5" s="19">
        <v>14.81</v>
      </c>
      <c r="I5" s="17">
        <v>0.91</v>
      </c>
      <c r="J5" s="9">
        <v>6.2</v>
      </c>
      <c r="K5" s="9">
        <v>0</v>
      </c>
      <c r="L5" s="16">
        <f t="shared" si="0"/>
        <v>93.6484541500576</v>
      </c>
      <c r="M5" s="16" t="s">
        <v>17</v>
      </c>
    </row>
    <row r="6" spans="1:13">
      <c r="A6" s="24">
        <v>4</v>
      </c>
      <c r="B6" s="26" t="s">
        <v>19</v>
      </c>
      <c r="C6" s="27">
        <v>0.88688268648834</v>
      </c>
      <c r="D6" s="28">
        <v>35.4753074595336</v>
      </c>
      <c r="E6" s="27">
        <v>0.746884407636567</v>
      </c>
      <c r="F6" s="19">
        <v>22.41</v>
      </c>
      <c r="G6" s="19">
        <v>15</v>
      </c>
      <c r="H6" s="19">
        <v>14.5</v>
      </c>
      <c r="I6" s="17">
        <v>0.39</v>
      </c>
      <c r="J6" s="9">
        <v>1.95</v>
      </c>
      <c r="K6" s="9">
        <v>0</v>
      </c>
      <c r="L6" s="16">
        <f t="shared" si="0"/>
        <v>89.3353074595336</v>
      </c>
      <c r="M6" s="16" t="s">
        <v>17</v>
      </c>
    </row>
    <row r="7" spans="1:13">
      <c r="A7" s="24">
        <v>5</v>
      </c>
      <c r="B7" s="26" t="s">
        <v>20</v>
      </c>
      <c r="C7" s="27">
        <v>0.746990697758528</v>
      </c>
      <c r="D7" s="28">
        <v>29.8796279103411</v>
      </c>
      <c r="E7" s="27">
        <v>0.710716534612057</v>
      </c>
      <c r="F7" s="19">
        <v>21.32</v>
      </c>
      <c r="G7" s="19">
        <v>15</v>
      </c>
      <c r="H7" s="19">
        <v>14.19</v>
      </c>
      <c r="I7" s="17">
        <v>0.27</v>
      </c>
      <c r="J7" s="9">
        <v>1.35</v>
      </c>
      <c r="K7" s="9">
        <v>0</v>
      </c>
      <c r="L7" s="16">
        <f t="shared" si="0"/>
        <v>81.7396279103411</v>
      </c>
      <c r="M7" s="16" t="s">
        <v>17</v>
      </c>
    </row>
    <row r="8" spans="1:13">
      <c r="A8" s="24">
        <v>6</v>
      </c>
      <c r="B8" s="26" t="s">
        <v>21</v>
      </c>
      <c r="C8" s="27">
        <v>0.94314357737597</v>
      </c>
      <c r="D8" s="28">
        <v>37.7257430950388</v>
      </c>
      <c r="E8" s="27">
        <v>0.910380272845947</v>
      </c>
      <c r="F8" s="19">
        <v>27.31</v>
      </c>
      <c r="G8" s="19">
        <v>15</v>
      </c>
      <c r="H8" s="19">
        <v>14.64</v>
      </c>
      <c r="I8" s="17">
        <v>0.59</v>
      </c>
      <c r="J8" s="9">
        <v>3.15</v>
      </c>
      <c r="K8" s="9">
        <v>0</v>
      </c>
      <c r="L8" s="16">
        <f t="shared" si="0"/>
        <v>97.8257430950388</v>
      </c>
      <c r="M8" s="16" t="s">
        <v>17</v>
      </c>
    </row>
    <row r="9" spans="1:13">
      <c r="A9" s="24">
        <v>7</v>
      </c>
      <c r="B9" s="26" t="s">
        <v>22</v>
      </c>
      <c r="C9" s="27">
        <v>0.889739958815414</v>
      </c>
      <c r="D9" s="28">
        <v>35.5895983526166</v>
      </c>
      <c r="E9" s="27">
        <v>0.829713840434587</v>
      </c>
      <c r="F9" s="19">
        <v>24.89</v>
      </c>
      <c r="G9" s="9">
        <v>10</v>
      </c>
      <c r="H9" s="9">
        <v>14.3</v>
      </c>
      <c r="I9" s="17">
        <v>0.41</v>
      </c>
      <c r="J9" s="9">
        <v>2.05</v>
      </c>
      <c r="K9" s="9">
        <v>0</v>
      </c>
      <c r="L9" s="16">
        <f t="shared" si="0"/>
        <v>86.8295983526166</v>
      </c>
      <c r="M9" s="16" t="s">
        <v>17</v>
      </c>
    </row>
    <row r="10" spans="1:13">
      <c r="A10" s="24">
        <v>8</v>
      </c>
      <c r="B10" s="26" t="s">
        <v>23</v>
      </c>
      <c r="C10" s="27">
        <v>0.928459777429384</v>
      </c>
      <c r="D10" s="28">
        <v>37.1383910971754</v>
      </c>
      <c r="E10" s="27">
        <v>0.859907967485234</v>
      </c>
      <c r="F10" s="19">
        <v>25.8</v>
      </c>
      <c r="G10" s="9">
        <v>15</v>
      </c>
      <c r="H10" s="9">
        <v>14.83</v>
      </c>
      <c r="I10" s="17">
        <v>0.57</v>
      </c>
      <c r="J10" s="9">
        <v>3.35</v>
      </c>
      <c r="K10" s="9">
        <v>0</v>
      </c>
      <c r="L10" s="16">
        <f t="shared" si="0"/>
        <v>96.1183910971753</v>
      </c>
      <c r="M10" s="16" t="s">
        <v>17</v>
      </c>
    </row>
    <row r="11" spans="1:13">
      <c r="A11" s="24">
        <v>9</v>
      </c>
      <c r="B11" s="26" t="s">
        <v>24</v>
      </c>
      <c r="C11" s="27">
        <v>0.940213697679485</v>
      </c>
      <c r="D11" s="28">
        <v>37.6085479071794</v>
      </c>
      <c r="E11" s="27">
        <v>0.874698179095405</v>
      </c>
      <c r="F11" s="19">
        <v>26.24</v>
      </c>
      <c r="G11" s="9">
        <v>15</v>
      </c>
      <c r="H11" s="9">
        <v>15</v>
      </c>
      <c r="I11" s="17">
        <v>0.05</v>
      </c>
      <c r="J11" s="9">
        <v>0.25</v>
      </c>
      <c r="K11" s="9">
        <v>0</v>
      </c>
      <c r="L11" s="16">
        <f t="shared" si="0"/>
        <v>94.0985479071794</v>
      </c>
      <c r="M11" s="16" t="s">
        <v>17</v>
      </c>
    </row>
    <row r="12" spans="1:13">
      <c r="A12" s="24">
        <v>10</v>
      </c>
      <c r="B12" s="26" t="s">
        <v>25</v>
      </c>
      <c r="C12" s="27">
        <v>0.915073802617594</v>
      </c>
      <c r="D12" s="28">
        <v>36.6029521047037</v>
      </c>
      <c r="E12" s="27">
        <v>0.81884113880653</v>
      </c>
      <c r="F12" s="19">
        <v>24.57</v>
      </c>
      <c r="G12" s="9">
        <v>15</v>
      </c>
      <c r="H12" s="9">
        <v>14.71</v>
      </c>
      <c r="I12" s="17">
        <v>0.41</v>
      </c>
      <c r="J12" s="9">
        <v>2.1</v>
      </c>
      <c r="K12" s="9">
        <v>0</v>
      </c>
      <c r="L12" s="16">
        <f t="shared" si="0"/>
        <v>92.9829521047037</v>
      </c>
      <c r="M12" s="16" t="s">
        <v>17</v>
      </c>
    </row>
    <row r="13" spans="1:13">
      <c r="A13" s="24">
        <v>11</v>
      </c>
      <c r="B13" s="26" t="s">
        <v>26</v>
      </c>
      <c r="C13" s="27">
        <v>0.973717925450324</v>
      </c>
      <c r="D13" s="28">
        <v>38.948717018013</v>
      </c>
      <c r="E13" s="27">
        <v>0.897130212555438</v>
      </c>
      <c r="F13" s="19">
        <v>26.91</v>
      </c>
      <c r="G13" s="9">
        <v>15</v>
      </c>
      <c r="H13" s="9">
        <v>14.5</v>
      </c>
      <c r="I13" s="17">
        <v>0</v>
      </c>
      <c r="J13" s="9">
        <v>0</v>
      </c>
      <c r="K13" s="9">
        <v>0</v>
      </c>
      <c r="L13" s="16">
        <f t="shared" si="0"/>
        <v>95.358717018013</v>
      </c>
      <c r="M13" s="16" t="s">
        <v>17</v>
      </c>
    </row>
    <row r="14" spans="1:13">
      <c r="A14" s="24">
        <v>12</v>
      </c>
      <c r="B14" s="26" t="s">
        <v>27</v>
      </c>
      <c r="C14" s="27">
        <v>1</v>
      </c>
      <c r="D14" s="28">
        <v>40</v>
      </c>
      <c r="E14" s="27">
        <v>1</v>
      </c>
      <c r="F14" s="19">
        <v>30</v>
      </c>
      <c r="G14" s="9">
        <v>15</v>
      </c>
      <c r="H14" s="9">
        <v>15</v>
      </c>
      <c r="I14" s="17">
        <v>0</v>
      </c>
      <c r="J14" s="9">
        <v>0</v>
      </c>
      <c r="K14" s="9">
        <v>0</v>
      </c>
      <c r="L14" s="16">
        <f t="shared" ref="L14:L26" si="1">D14+F14+G14+H14+J14-K14</f>
        <v>100</v>
      </c>
      <c r="M14" s="16" t="s">
        <v>17</v>
      </c>
    </row>
    <row r="15" spans="1:13">
      <c r="A15" s="24">
        <v>13</v>
      </c>
      <c r="B15" s="26" t="s">
        <v>28</v>
      </c>
      <c r="C15" s="27">
        <v>1</v>
      </c>
      <c r="D15" s="28">
        <v>40</v>
      </c>
      <c r="E15" s="27">
        <v>0.909090909090909</v>
      </c>
      <c r="F15" s="19">
        <v>27.27</v>
      </c>
      <c r="G15" s="9">
        <v>15</v>
      </c>
      <c r="H15" s="9">
        <v>14.5</v>
      </c>
      <c r="I15" s="17">
        <v>0</v>
      </c>
      <c r="J15" s="9">
        <v>0</v>
      </c>
      <c r="K15" s="9">
        <v>0</v>
      </c>
      <c r="L15" s="16">
        <f t="shared" si="1"/>
        <v>96.77</v>
      </c>
      <c r="M15" s="16" t="s">
        <v>17</v>
      </c>
    </row>
    <row r="16" spans="1:13">
      <c r="A16" s="24">
        <v>14</v>
      </c>
      <c r="B16" s="26" t="s">
        <v>29</v>
      </c>
      <c r="C16" s="27">
        <v>0</v>
      </c>
      <c r="D16" s="28">
        <v>0</v>
      </c>
      <c r="E16" s="27">
        <v>0</v>
      </c>
      <c r="F16" s="19">
        <v>0</v>
      </c>
      <c r="G16" s="9">
        <v>15</v>
      </c>
      <c r="H16" s="9">
        <v>15</v>
      </c>
      <c r="I16" s="17">
        <v>0.02</v>
      </c>
      <c r="J16" s="9">
        <v>0.1</v>
      </c>
      <c r="K16" s="9">
        <v>0</v>
      </c>
      <c r="L16" s="16">
        <f t="shared" si="1"/>
        <v>30.1</v>
      </c>
      <c r="M16" s="28" t="s">
        <v>30</v>
      </c>
    </row>
    <row r="17" spans="1:13">
      <c r="A17" s="24">
        <v>15</v>
      </c>
      <c r="B17" s="26" t="s">
        <v>31</v>
      </c>
      <c r="C17" s="27">
        <v>1</v>
      </c>
      <c r="D17" s="28">
        <v>40</v>
      </c>
      <c r="E17" s="27">
        <v>1</v>
      </c>
      <c r="F17" s="19">
        <v>30</v>
      </c>
      <c r="G17" s="9">
        <v>15</v>
      </c>
      <c r="H17" s="9">
        <v>14.5</v>
      </c>
      <c r="I17" s="17">
        <v>0</v>
      </c>
      <c r="J17" s="9">
        <v>0</v>
      </c>
      <c r="K17" s="9">
        <v>0</v>
      </c>
      <c r="L17" s="16">
        <f t="shared" si="1"/>
        <v>99.5</v>
      </c>
      <c r="M17" s="16" t="s">
        <v>17</v>
      </c>
    </row>
    <row r="18" spans="1:13">
      <c r="A18" s="24">
        <v>16</v>
      </c>
      <c r="B18" s="26" t="s">
        <v>32</v>
      </c>
      <c r="C18" s="27">
        <v>1</v>
      </c>
      <c r="D18" s="28">
        <v>40</v>
      </c>
      <c r="E18" s="27">
        <v>0</v>
      </c>
      <c r="F18" s="19">
        <v>0</v>
      </c>
      <c r="G18" s="9">
        <v>15</v>
      </c>
      <c r="H18" s="9">
        <v>15</v>
      </c>
      <c r="I18" s="17">
        <v>0</v>
      </c>
      <c r="J18" s="9">
        <v>0</v>
      </c>
      <c r="K18" s="9">
        <v>0</v>
      </c>
      <c r="L18" s="16">
        <f t="shared" si="1"/>
        <v>70</v>
      </c>
      <c r="M18" s="16" t="s">
        <v>15</v>
      </c>
    </row>
    <row r="19" spans="1:13">
      <c r="A19" s="24">
        <v>17</v>
      </c>
      <c r="B19" s="26" t="s">
        <v>33</v>
      </c>
      <c r="C19" s="27">
        <v>0.655847068701763</v>
      </c>
      <c r="D19" s="28">
        <v>26.2338827480705</v>
      </c>
      <c r="E19" s="27">
        <v>0.655847068701763</v>
      </c>
      <c r="F19" s="19">
        <v>19.68</v>
      </c>
      <c r="G19" s="9">
        <v>15</v>
      </c>
      <c r="H19" s="9">
        <v>15</v>
      </c>
      <c r="I19" s="17">
        <v>0.02</v>
      </c>
      <c r="J19" s="9">
        <v>0.1</v>
      </c>
      <c r="K19" s="9">
        <v>0</v>
      </c>
      <c r="L19" s="16">
        <f t="shared" si="1"/>
        <v>76.0138827480705</v>
      </c>
      <c r="M19" s="16" t="s">
        <v>15</v>
      </c>
    </row>
    <row r="20" spans="1:13">
      <c r="A20" s="24">
        <v>18</v>
      </c>
      <c r="B20" s="26" t="s">
        <v>34</v>
      </c>
      <c r="C20" s="27">
        <v>1</v>
      </c>
      <c r="D20" s="28">
        <v>40</v>
      </c>
      <c r="E20" s="27">
        <v>1</v>
      </c>
      <c r="F20" s="19">
        <v>30</v>
      </c>
      <c r="G20" s="9">
        <v>15</v>
      </c>
      <c r="H20" s="9">
        <v>0</v>
      </c>
      <c r="I20" s="17">
        <v>0.02</v>
      </c>
      <c r="J20" s="9">
        <v>0.1</v>
      </c>
      <c r="K20" s="9">
        <v>0</v>
      </c>
      <c r="L20" s="16">
        <f t="shared" si="1"/>
        <v>85.1</v>
      </c>
      <c r="M20" s="16" t="s">
        <v>17</v>
      </c>
    </row>
    <row r="21" spans="1:13">
      <c r="A21" s="24">
        <v>19</v>
      </c>
      <c r="B21" s="26" t="s">
        <v>35</v>
      </c>
      <c r="C21" s="27">
        <v>0.960995678789599</v>
      </c>
      <c r="D21" s="28">
        <v>38.4398271515839</v>
      </c>
      <c r="E21" s="27">
        <v>0.393238239319358</v>
      </c>
      <c r="F21" s="19">
        <v>11.8</v>
      </c>
      <c r="G21" s="9">
        <v>15</v>
      </c>
      <c r="H21" s="9">
        <v>15</v>
      </c>
      <c r="I21" s="17">
        <v>0</v>
      </c>
      <c r="J21" s="9">
        <v>0</v>
      </c>
      <c r="K21" s="9">
        <v>0</v>
      </c>
      <c r="L21" s="16">
        <f t="shared" si="1"/>
        <v>80.239827151584</v>
      </c>
      <c r="M21" s="16" t="s">
        <v>17</v>
      </c>
    </row>
    <row r="22" spans="1:13">
      <c r="A22" s="24">
        <v>20</v>
      </c>
      <c r="B22" s="26" t="s">
        <v>36</v>
      </c>
      <c r="C22" s="27">
        <v>0.973435529143825</v>
      </c>
      <c r="D22" s="28">
        <v>38.937421165753</v>
      </c>
      <c r="E22" s="27">
        <v>0.939997733660528</v>
      </c>
      <c r="F22" s="19">
        <v>28.2</v>
      </c>
      <c r="G22" s="9">
        <v>15</v>
      </c>
      <c r="H22" s="9">
        <v>13</v>
      </c>
      <c r="I22" s="17">
        <v>0</v>
      </c>
      <c r="J22" s="9">
        <v>0</v>
      </c>
      <c r="K22" s="9">
        <v>0</v>
      </c>
      <c r="L22" s="16">
        <f t="shared" si="1"/>
        <v>95.137421165753</v>
      </c>
      <c r="M22" s="16" t="s">
        <v>17</v>
      </c>
    </row>
    <row r="23" spans="1:13">
      <c r="A23" s="24">
        <v>21</v>
      </c>
      <c r="B23" s="26" t="s">
        <v>37</v>
      </c>
      <c r="C23" s="27">
        <v>0.737770595262513</v>
      </c>
      <c r="D23" s="28">
        <v>29.5108238105005</v>
      </c>
      <c r="E23" s="27">
        <v>0.575695663044473</v>
      </c>
      <c r="F23" s="19">
        <v>17.27</v>
      </c>
      <c r="G23" s="9">
        <v>15</v>
      </c>
      <c r="H23" s="9">
        <v>15</v>
      </c>
      <c r="I23" s="17">
        <v>0</v>
      </c>
      <c r="J23" s="9">
        <v>0</v>
      </c>
      <c r="K23" s="9">
        <v>0</v>
      </c>
      <c r="L23" s="16">
        <f t="shared" si="1"/>
        <v>76.7808238105005</v>
      </c>
      <c r="M23" s="16" t="s">
        <v>15</v>
      </c>
    </row>
    <row r="24" spans="1:13">
      <c r="A24" s="24">
        <v>22</v>
      </c>
      <c r="B24" s="26" t="s">
        <v>38</v>
      </c>
      <c r="C24" s="27">
        <v>0.0583045410693118</v>
      </c>
      <c r="D24" s="28">
        <v>2.33218164277247</v>
      </c>
      <c r="E24" s="27">
        <v>0.757378349289073</v>
      </c>
      <c r="F24" s="19">
        <v>22.72</v>
      </c>
      <c r="G24" s="9">
        <v>15</v>
      </c>
      <c r="H24" s="9">
        <v>15</v>
      </c>
      <c r="I24" s="17">
        <v>0</v>
      </c>
      <c r="J24" s="9">
        <v>0</v>
      </c>
      <c r="K24" s="9">
        <v>0</v>
      </c>
      <c r="L24" s="16">
        <f t="shared" si="1"/>
        <v>55.0521816427725</v>
      </c>
      <c r="M24" s="28" t="s">
        <v>30</v>
      </c>
    </row>
    <row r="25" spans="1:13">
      <c r="A25" s="24">
        <v>23</v>
      </c>
      <c r="B25" s="26" t="s">
        <v>39</v>
      </c>
      <c r="C25" s="27">
        <v>0.953899537237399</v>
      </c>
      <c r="D25" s="28">
        <v>38.155981489496</v>
      </c>
      <c r="E25" s="27">
        <v>0.562038252228951</v>
      </c>
      <c r="F25" s="19">
        <v>16.86</v>
      </c>
      <c r="G25" s="9">
        <v>15</v>
      </c>
      <c r="H25" s="9">
        <v>14.5</v>
      </c>
      <c r="I25" s="17">
        <v>0.02</v>
      </c>
      <c r="J25" s="9">
        <v>0.1</v>
      </c>
      <c r="K25" s="9">
        <v>0</v>
      </c>
      <c r="L25" s="16">
        <f t="shared" si="1"/>
        <v>84.6159814894959</v>
      </c>
      <c r="M25" s="16" t="s">
        <v>17</v>
      </c>
    </row>
    <row r="26" ht="15" customHeight="1" spans="1:13">
      <c r="A26" s="24">
        <v>24</v>
      </c>
      <c r="B26" s="26" t="s">
        <v>40</v>
      </c>
      <c r="C26" s="27">
        <v>1</v>
      </c>
      <c r="D26" s="28">
        <v>40</v>
      </c>
      <c r="E26" s="27">
        <v>1</v>
      </c>
      <c r="F26" s="19">
        <v>30</v>
      </c>
      <c r="G26" s="9">
        <v>15</v>
      </c>
      <c r="H26" s="9">
        <v>13</v>
      </c>
      <c r="I26" s="17">
        <v>0</v>
      </c>
      <c r="J26" s="9">
        <v>0</v>
      </c>
      <c r="K26" s="9">
        <v>0</v>
      </c>
      <c r="L26" s="16">
        <f t="shared" si="1"/>
        <v>98</v>
      </c>
      <c r="M26" s="16" t="s">
        <v>17</v>
      </c>
    </row>
  </sheetData>
  <mergeCells count="1">
    <mergeCell ref="A1:M1"/>
  </mergeCells>
  <pageMargins left="0.471527777777778" right="0.393055555555556" top="0.472222222222222" bottom="0.511805555555556"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12"/>
  <sheetViews>
    <sheetView workbookViewId="0">
      <selection activeCell="Z14" sqref="Z14"/>
    </sheetView>
  </sheetViews>
  <sheetFormatPr defaultColWidth="9" defaultRowHeight="14.25"/>
  <cols>
    <col min="1" max="1" width="3.375" style="1" customWidth="1"/>
    <col min="2" max="2" width="33.75" style="2" customWidth="1"/>
    <col min="3" max="3" width="15.225" style="3" hidden="1" customWidth="1"/>
    <col min="4" max="4" width="14.075" style="3" hidden="1" customWidth="1"/>
    <col min="5" max="5" width="9.80833333333333" style="4" customWidth="1"/>
    <col min="6" max="6" width="10.025" style="3" customWidth="1"/>
    <col min="7" max="7" width="16.9666666666667" style="3" hidden="1" customWidth="1"/>
    <col min="8" max="8" width="15.4083333333333" style="3" hidden="1" customWidth="1"/>
    <col min="9" max="9" width="8.40833333333333" style="4" customWidth="1"/>
    <col min="10" max="10" width="10.8583333333333" style="5" customWidth="1"/>
    <col min="11" max="11" width="19.825" style="5" customWidth="1"/>
    <col min="12" max="12" width="11.825" style="1" hidden="1" customWidth="1"/>
    <col min="13" max="13" width="10.3083333333333" style="6" hidden="1" customWidth="1"/>
    <col min="14" max="14" width="8.93333333333333" style="1" customWidth="1"/>
    <col min="15" max="15" width="8.75" style="1" hidden="1" customWidth="1"/>
    <col min="16" max="16" width="8.99166666666667" style="1" hidden="1" customWidth="1"/>
    <col min="17" max="17" width="9.10833333333333" style="1" customWidth="1"/>
    <col min="18" max="18" width="6.125" style="7" hidden="1" customWidth="1"/>
    <col min="19" max="19" width="14.675" style="7" hidden="1" customWidth="1"/>
    <col min="20" max="20" width="9.275" style="7" hidden="1" customWidth="1"/>
    <col min="21" max="21" width="12.375" style="1" customWidth="1"/>
    <col min="22" max="22" width="12.6166666666667" style="1" hidden="1" customWidth="1"/>
    <col min="23" max="23" width="10" style="1" customWidth="1"/>
    <col min="24" max="24" width="15.2583333333333" style="1" customWidth="1"/>
    <col min="25" max="16384" width="9" style="1"/>
  </cols>
  <sheetData>
    <row r="1" ht="41" customHeight="1" spans="1:24">
      <c r="A1" s="8" t="s">
        <v>41</v>
      </c>
      <c r="B1" s="8"/>
      <c r="C1" s="8"/>
      <c r="D1" s="8"/>
      <c r="E1" s="8"/>
      <c r="F1" s="8"/>
      <c r="G1" s="8"/>
      <c r="H1" s="8"/>
      <c r="I1" s="8"/>
      <c r="J1" s="8"/>
      <c r="K1" s="8"/>
      <c r="L1" s="8"/>
      <c r="M1" s="8"/>
      <c r="N1" s="8"/>
      <c r="O1" s="8"/>
      <c r="P1" s="8"/>
      <c r="Q1" s="8"/>
      <c r="R1" s="8"/>
      <c r="S1" s="8"/>
      <c r="T1" s="8"/>
      <c r="U1" s="8"/>
      <c r="V1" s="8"/>
      <c r="W1" s="8"/>
      <c r="X1" s="8"/>
    </row>
    <row r="2" s="1" customFormat="1" ht="114" spans="1:24">
      <c r="A2" s="9"/>
      <c r="B2" s="10" t="s">
        <v>2</v>
      </c>
      <c r="C2" s="11" t="s">
        <v>42</v>
      </c>
      <c r="D2" s="11" t="s">
        <v>43</v>
      </c>
      <c r="E2" s="12" t="s">
        <v>3</v>
      </c>
      <c r="F2" s="12" t="s">
        <v>4</v>
      </c>
      <c r="G2" s="11" t="s">
        <v>44</v>
      </c>
      <c r="H2" s="11" t="s">
        <v>45</v>
      </c>
      <c r="I2" s="12" t="s">
        <v>5</v>
      </c>
      <c r="J2" s="13" t="s">
        <v>6</v>
      </c>
      <c r="K2" s="13" t="s">
        <v>7</v>
      </c>
      <c r="L2" s="13" t="s">
        <v>46</v>
      </c>
      <c r="M2" s="14" t="s">
        <v>47</v>
      </c>
      <c r="N2" s="13" t="s">
        <v>48</v>
      </c>
      <c r="O2" s="13" t="s">
        <v>49</v>
      </c>
      <c r="P2" s="13" t="s">
        <v>50</v>
      </c>
      <c r="Q2" s="13" t="s">
        <v>9</v>
      </c>
      <c r="R2" s="13" t="s">
        <v>51</v>
      </c>
      <c r="S2" s="13" t="s">
        <v>52</v>
      </c>
      <c r="T2" s="13" t="s">
        <v>53</v>
      </c>
      <c r="U2" s="13" t="s">
        <v>54</v>
      </c>
      <c r="V2" s="13" t="s">
        <v>55</v>
      </c>
      <c r="W2" s="9" t="s">
        <v>12</v>
      </c>
      <c r="X2" s="9" t="s">
        <v>13</v>
      </c>
    </row>
    <row r="3" s="1" customFormat="1" spans="1:24">
      <c r="A3" s="9">
        <v>1</v>
      </c>
      <c r="B3" s="15" t="s">
        <v>56</v>
      </c>
      <c r="C3" s="16">
        <v>115670.95</v>
      </c>
      <c r="D3" s="16">
        <v>119391.7</v>
      </c>
      <c r="E3" s="17">
        <f>C3/D3*100%</f>
        <v>0.968835773341028</v>
      </c>
      <c r="F3" s="16">
        <f>ROUND(E3*40,2)</f>
        <v>38.75</v>
      </c>
      <c r="G3" s="16">
        <v>115518.95</v>
      </c>
      <c r="H3" s="16">
        <v>119391.7</v>
      </c>
      <c r="I3" s="17">
        <f>G3/H3*100%</f>
        <v>0.967562653015243</v>
      </c>
      <c r="J3" s="9">
        <f>ROUND(I3*30,2)</f>
        <v>29.03</v>
      </c>
      <c r="K3" s="9">
        <v>15</v>
      </c>
      <c r="L3" s="9">
        <v>133</v>
      </c>
      <c r="M3" s="18">
        <f>L3/N3</f>
        <v>8.99864682002706</v>
      </c>
      <c r="N3" s="9">
        <v>14.78</v>
      </c>
      <c r="O3" s="9">
        <v>10</v>
      </c>
      <c r="P3" s="9">
        <v>44</v>
      </c>
      <c r="Q3" s="17">
        <f>ROUND(O3/P3,2)</f>
        <v>0.23</v>
      </c>
      <c r="R3" s="13">
        <v>7377.95</v>
      </c>
      <c r="S3" s="13">
        <v>115198.98</v>
      </c>
      <c r="T3" s="12">
        <f>ROUND(R3/S3,2)</f>
        <v>0.06</v>
      </c>
      <c r="U3" s="9">
        <f>Q3*5+T3*5</f>
        <v>1.45</v>
      </c>
      <c r="V3" s="9">
        <v>0</v>
      </c>
      <c r="W3" s="9">
        <f>F3+J3+K3+N3+U3+V3</f>
        <v>99.01</v>
      </c>
      <c r="X3" s="9" t="s">
        <v>17</v>
      </c>
    </row>
    <row r="4" s="1" customFormat="1" spans="1:24">
      <c r="A4" s="9">
        <v>2</v>
      </c>
      <c r="B4" s="15" t="s">
        <v>57</v>
      </c>
      <c r="C4" s="16">
        <v>115148</v>
      </c>
      <c r="D4" s="16">
        <v>128368</v>
      </c>
      <c r="E4" s="17">
        <f t="shared" ref="E4:E35" si="0">C4/D4*100%</f>
        <v>0.897014832356974</v>
      </c>
      <c r="F4" s="16">
        <f t="shared" ref="F4:F35" si="1">ROUND(E4*40,2)</f>
        <v>35.88</v>
      </c>
      <c r="G4" s="16">
        <v>111878</v>
      </c>
      <c r="H4" s="16">
        <v>128368</v>
      </c>
      <c r="I4" s="17">
        <f>G4/H4*100%</f>
        <v>0.871541194067057</v>
      </c>
      <c r="J4" s="9">
        <f t="shared" ref="J4:J35" si="2">ROUND(I4*30,2)</f>
        <v>26.15</v>
      </c>
      <c r="K4" s="9">
        <v>15</v>
      </c>
      <c r="L4" s="9">
        <v>30</v>
      </c>
      <c r="M4" s="18">
        <f t="shared" ref="M4:M35" si="3">L4/N4</f>
        <v>2</v>
      </c>
      <c r="N4" s="9">
        <v>15</v>
      </c>
      <c r="O4" s="9">
        <v>0</v>
      </c>
      <c r="P4" s="9">
        <v>44</v>
      </c>
      <c r="Q4" s="17">
        <f t="shared" ref="Q4:Q35" si="4">ROUND(O4/P4,2)</f>
        <v>0</v>
      </c>
      <c r="R4" s="13">
        <v>0</v>
      </c>
      <c r="S4" s="13">
        <v>115198.98</v>
      </c>
      <c r="T4" s="12">
        <f t="shared" ref="T4:T35" si="5">ROUND(R4/S4,2)</f>
        <v>0</v>
      </c>
      <c r="U4" s="9">
        <f t="shared" ref="U4:U35" si="6">Q4*5+T4*5</f>
        <v>0</v>
      </c>
      <c r="V4" s="9">
        <v>0</v>
      </c>
      <c r="W4" s="9">
        <f t="shared" ref="W4:W35" si="7">F4+J4+K4+N4+U4+V4</f>
        <v>92.03</v>
      </c>
      <c r="X4" s="9" t="s">
        <v>17</v>
      </c>
    </row>
    <row r="5" s="1" customFormat="1" spans="1:24">
      <c r="A5" s="9">
        <v>3</v>
      </c>
      <c r="B5" s="15" t="s">
        <v>58</v>
      </c>
      <c r="C5" s="16">
        <v>1829038.35</v>
      </c>
      <c r="D5" s="16">
        <v>1879439.35</v>
      </c>
      <c r="E5" s="17">
        <f t="shared" si="0"/>
        <v>0.973182960120527</v>
      </c>
      <c r="F5" s="16">
        <f t="shared" si="1"/>
        <v>38.93</v>
      </c>
      <c r="G5" s="16">
        <v>1767671.62</v>
      </c>
      <c r="H5" s="16">
        <v>1879439.35</v>
      </c>
      <c r="I5" s="17">
        <f t="shared" ref="I4:I35" si="8">G5/H5*100%</f>
        <v>0.940531345158863</v>
      </c>
      <c r="J5" s="9">
        <f t="shared" si="2"/>
        <v>28.22</v>
      </c>
      <c r="K5" s="9">
        <v>15</v>
      </c>
      <c r="L5" s="9">
        <v>119</v>
      </c>
      <c r="M5" s="18">
        <f t="shared" si="3"/>
        <v>7.99731182795699</v>
      </c>
      <c r="N5" s="9">
        <v>14.88</v>
      </c>
      <c r="O5" s="9">
        <v>23</v>
      </c>
      <c r="P5" s="9">
        <v>44</v>
      </c>
      <c r="Q5" s="17">
        <f t="shared" si="4"/>
        <v>0.52</v>
      </c>
      <c r="R5" s="13">
        <v>764.65</v>
      </c>
      <c r="S5" s="13">
        <v>115198.98</v>
      </c>
      <c r="T5" s="12">
        <f t="shared" si="5"/>
        <v>0.01</v>
      </c>
      <c r="U5" s="9">
        <f t="shared" si="6"/>
        <v>2.65</v>
      </c>
      <c r="V5" s="9">
        <v>0</v>
      </c>
      <c r="W5" s="9">
        <f t="shared" si="7"/>
        <v>99.68</v>
      </c>
      <c r="X5" s="9" t="s">
        <v>17</v>
      </c>
    </row>
    <row r="6" s="1" customFormat="1" spans="1:24">
      <c r="A6" s="9">
        <v>4</v>
      </c>
      <c r="B6" s="15" t="s">
        <v>59</v>
      </c>
      <c r="C6" s="16">
        <v>1689750.21</v>
      </c>
      <c r="D6" s="16">
        <v>1749425.58</v>
      </c>
      <c r="E6" s="17">
        <f t="shared" si="0"/>
        <v>0.965888591842815</v>
      </c>
      <c r="F6" s="16">
        <f t="shared" si="1"/>
        <v>38.64</v>
      </c>
      <c r="G6" s="16">
        <v>1509134.58</v>
      </c>
      <c r="H6" s="16">
        <v>1749425.58</v>
      </c>
      <c r="I6" s="17">
        <f t="shared" si="8"/>
        <v>0.862645771991056</v>
      </c>
      <c r="J6" s="9">
        <f t="shared" si="2"/>
        <v>25.88</v>
      </c>
      <c r="K6" s="9">
        <v>15</v>
      </c>
      <c r="L6" s="9">
        <v>104</v>
      </c>
      <c r="M6" s="18">
        <f t="shared" si="3"/>
        <v>6.99865410497981</v>
      </c>
      <c r="N6" s="9">
        <v>14.86</v>
      </c>
      <c r="O6" s="9">
        <v>0</v>
      </c>
      <c r="P6" s="9">
        <v>44</v>
      </c>
      <c r="Q6" s="17">
        <f t="shared" si="4"/>
        <v>0</v>
      </c>
      <c r="R6" s="13">
        <v>0</v>
      </c>
      <c r="S6" s="13">
        <v>115198.98</v>
      </c>
      <c r="T6" s="12">
        <f t="shared" si="5"/>
        <v>0</v>
      </c>
      <c r="U6" s="9">
        <f t="shared" si="6"/>
        <v>0</v>
      </c>
      <c r="V6" s="9">
        <v>0</v>
      </c>
      <c r="W6" s="9">
        <f t="shared" si="7"/>
        <v>94.38</v>
      </c>
      <c r="X6" s="9" t="s">
        <v>17</v>
      </c>
    </row>
    <row r="7" s="1" customFormat="1" spans="1:24">
      <c r="A7" s="9">
        <v>5</v>
      </c>
      <c r="B7" s="15" t="s">
        <v>27</v>
      </c>
      <c r="C7" s="16">
        <v>1146408.02</v>
      </c>
      <c r="D7" s="16">
        <v>1213547.2</v>
      </c>
      <c r="E7" s="17">
        <f t="shared" si="0"/>
        <v>0.944675262733909</v>
      </c>
      <c r="F7" s="16">
        <f t="shared" si="1"/>
        <v>37.79</v>
      </c>
      <c r="G7" s="16">
        <v>1125553.91</v>
      </c>
      <c r="H7" s="16">
        <v>1213547.2</v>
      </c>
      <c r="I7" s="17">
        <f t="shared" si="8"/>
        <v>0.92749083842804</v>
      </c>
      <c r="J7" s="9">
        <f t="shared" si="2"/>
        <v>27.82</v>
      </c>
      <c r="K7" s="9">
        <v>15</v>
      </c>
      <c r="L7" s="9">
        <v>105</v>
      </c>
      <c r="M7" s="18">
        <f t="shared" si="3"/>
        <v>7</v>
      </c>
      <c r="N7" s="9">
        <v>15</v>
      </c>
      <c r="O7" s="9">
        <v>0</v>
      </c>
      <c r="P7" s="9">
        <v>44</v>
      </c>
      <c r="Q7" s="17">
        <f t="shared" si="4"/>
        <v>0</v>
      </c>
      <c r="R7" s="13">
        <v>0</v>
      </c>
      <c r="S7" s="13">
        <v>115198.98</v>
      </c>
      <c r="T7" s="12">
        <f t="shared" si="5"/>
        <v>0</v>
      </c>
      <c r="U7" s="9">
        <f t="shared" si="6"/>
        <v>0</v>
      </c>
      <c r="V7" s="9">
        <v>0</v>
      </c>
      <c r="W7" s="9">
        <f t="shared" si="7"/>
        <v>95.61</v>
      </c>
      <c r="X7" s="9" t="s">
        <v>17</v>
      </c>
    </row>
    <row r="8" s="1" customFormat="1" spans="1:24">
      <c r="A8" s="9">
        <v>6</v>
      </c>
      <c r="B8" s="15" t="s">
        <v>60</v>
      </c>
      <c r="C8" s="16">
        <v>19130</v>
      </c>
      <c r="D8" s="16">
        <v>19130</v>
      </c>
      <c r="E8" s="17">
        <f t="shared" si="0"/>
        <v>1</v>
      </c>
      <c r="F8" s="16">
        <f t="shared" si="1"/>
        <v>40</v>
      </c>
      <c r="G8" s="16">
        <v>1560</v>
      </c>
      <c r="H8" s="16">
        <v>19130</v>
      </c>
      <c r="I8" s="17">
        <f t="shared" si="8"/>
        <v>0.0815473078933612</v>
      </c>
      <c r="J8" s="9">
        <f t="shared" si="2"/>
        <v>2.45</v>
      </c>
      <c r="K8" s="9">
        <v>15</v>
      </c>
      <c r="L8" s="9">
        <v>15</v>
      </c>
      <c r="M8" s="18">
        <f t="shared" si="3"/>
        <v>1</v>
      </c>
      <c r="N8" s="9">
        <v>15</v>
      </c>
      <c r="O8" s="9">
        <v>0</v>
      </c>
      <c r="P8" s="9">
        <v>44</v>
      </c>
      <c r="Q8" s="17">
        <f t="shared" si="4"/>
        <v>0</v>
      </c>
      <c r="R8" s="13">
        <v>0</v>
      </c>
      <c r="S8" s="13">
        <v>115198.98</v>
      </c>
      <c r="T8" s="12">
        <f t="shared" si="5"/>
        <v>0</v>
      </c>
      <c r="U8" s="9">
        <f t="shared" si="6"/>
        <v>0</v>
      </c>
      <c r="V8" s="9">
        <v>0</v>
      </c>
      <c r="W8" s="9">
        <f t="shared" si="7"/>
        <v>72.45</v>
      </c>
      <c r="X8" s="9" t="s">
        <v>15</v>
      </c>
    </row>
    <row r="9" s="1" customFormat="1" spans="1:24">
      <c r="A9" s="9">
        <v>7</v>
      </c>
      <c r="B9" s="15" t="s">
        <v>61</v>
      </c>
      <c r="C9" s="16">
        <v>34436</v>
      </c>
      <c r="D9" s="16">
        <v>34436</v>
      </c>
      <c r="E9" s="17">
        <f t="shared" si="0"/>
        <v>1</v>
      </c>
      <c r="F9" s="16">
        <f t="shared" si="1"/>
        <v>40</v>
      </c>
      <c r="G9" s="16">
        <v>33088</v>
      </c>
      <c r="H9" s="16">
        <v>34436</v>
      </c>
      <c r="I9" s="17">
        <f t="shared" si="8"/>
        <v>0.960854919270531</v>
      </c>
      <c r="J9" s="9">
        <f t="shared" si="2"/>
        <v>28.83</v>
      </c>
      <c r="K9" s="9">
        <v>15</v>
      </c>
      <c r="L9" s="9">
        <v>45</v>
      </c>
      <c r="M9" s="18">
        <f t="shared" si="3"/>
        <v>3</v>
      </c>
      <c r="N9" s="9">
        <v>15</v>
      </c>
      <c r="O9" s="9">
        <v>0</v>
      </c>
      <c r="P9" s="9">
        <v>44</v>
      </c>
      <c r="Q9" s="17">
        <f t="shared" si="4"/>
        <v>0</v>
      </c>
      <c r="R9" s="13">
        <v>0</v>
      </c>
      <c r="S9" s="13">
        <v>115198.98</v>
      </c>
      <c r="T9" s="12">
        <f t="shared" si="5"/>
        <v>0</v>
      </c>
      <c r="U9" s="9">
        <f t="shared" si="6"/>
        <v>0</v>
      </c>
      <c r="V9" s="9">
        <v>0</v>
      </c>
      <c r="W9" s="9">
        <f t="shared" si="7"/>
        <v>98.83</v>
      </c>
      <c r="X9" s="9" t="s">
        <v>17</v>
      </c>
    </row>
    <row r="10" s="1" customFormat="1" spans="1:24">
      <c r="A10" s="9">
        <v>8</v>
      </c>
      <c r="B10" s="15" t="s">
        <v>62</v>
      </c>
      <c r="C10" s="16">
        <v>268513.78</v>
      </c>
      <c r="D10" s="16">
        <v>269233.78</v>
      </c>
      <c r="E10" s="17">
        <f t="shared" si="0"/>
        <v>0.997325744191535</v>
      </c>
      <c r="F10" s="16">
        <f t="shared" si="1"/>
        <v>39.89</v>
      </c>
      <c r="G10" s="16">
        <v>267116.51</v>
      </c>
      <c r="H10" s="16">
        <v>269233.78</v>
      </c>
      <c r="I10" s="17">
        <f t="shared" si="8"/>
        <v>0.992135942228349</v>
      </c>
      <c r="J10" s="9">
        <f t="shared" si="2"/>
        <v>29.76</v>
      </c>
      <c r="K10" s="9">
        <v>15</v>
      </c>
      <c r="L10" s="9">
        <v>74</v>
      </c>
      <c r="M10" s="18">
        <f t="shared" si="3"/>
        <v>5</v>
      </c>
      <c r="N10" s="9">
        <v>14.8</v>
      </c>
      <c r="O10" s="9">
        <v>2</v>
      </c>
      <c r="P10" s="9">
        <v>44</v>
      </c>
      <c r="Q10" s="17">
        <f t="shared" si="4"/>
        <v>0.05</v>
      </c>
      <c r="R10" s="13">
        <v>45966.6</v>
      </c>
      <c r="S10" s="13">
        <v>115198.98</v>
      </c>
      <c r="T10" s="12">
        <f t="shared" si="5"/>
        <v>0.4</v>
      </c>
      <c r="U10" s="9">
        <f t="shared" si="6"/>
        <v>2.25</v>
      </c>
      <c r="V10" s="9">
        <v>0</v>
      </c>
      <c r="W10" s="9">
        <f t="shared" si="7"/>
        <v>101.7</v>
      </c>
      <c r="X10" s="9" t="s">
        <v>17</v>
      </c>
    </row>
    <row r="11" s="1" customFormat="1" spans="1:24">
      <c r="A11" s="9">
        <v>9</v>
      </c>
      <c r="B11" s="15" t="s">
        <v>63</v>
      </c>
      <c r="C11" s="16">
        <v>2549851.89</v>
      </c>
      <c r="D11" s="16">
        <v>2578951.89</v>
      </c>
      <c r="E11" s="17">
        <f t="shared" si="0"/>
        <v>0.988716346313851</v>
      </c>
      <c r="F11" s="16">
        <f t="shared" si="1"/>
        <v>39.55</v>
      </c>
      <c r="G11" s="16">
        <v>2020710.82</v>
      </c>
      <c r="H11" s="16">
        <v>2578951.89</v>
      </c>
      <c r="I11" s="17">
        <f t="shared" si="8"/>
        <v>0.783539556451361</v>
      </c>
      <c r="J11" s="9">
        <f t="shared" si="2"/>
        <v>23.51</v>
      </c>
      <c r="K11" s="9">
        <v>15</v>
      </c>
      <c r="L11" s="9">
        <v>15</v>
      </c>
      <c r="M11" s="18">
        <f t="shared" si="3"/>
        <v>1</v>
      </c>
      <c r="N11" s="9">
        <v>15</v>
      </c>
      <c r="O11" s="9">
        <v>0</v>
      </c>
      <c r="P11" s="9">
        <v>44</v>
      </c>
      <c r="Q11" s="17">
        <f t="shared" si="4"/>
        <v>0</v>
      </c>
      <c r="R11" s="13">
        <v>0</v>
      </c>
      <c r="S11" s="13">
        <v>115198.98</v>
      </c>
      <c r="T11" s="12">
        <f t="shared" si="5"/>
        <v>0</v>
      </c>
      <c r="U11" s="9">
        <f t="shared" si="6"/>
        <v>0</v>
      </c>
      <c r="V11" s="9">
        <v>0</v>
      </c>
      <c r="W11" s="9">
        <f t="shared" si="7"/>
        <v>93.06</v>
      </c>
      <c r="X11" s="9" t="s">
        <v>17</v>
      </c>
    </row>
    <row r="12" s="1" customFormat="1" spans="1:24">
      <c r="A12" s="9">
        <v>10</v>
      </c>
      <c r="B12" s="15" t="s">
        <v>64</v>
      </c>
      <c r="C12" s="16">
        <v>682978.67</v>
      </c>
      <c r="D12" s="16">
        <v>682978.67</v>
      </c>
      <c r="E12" s="17">
        <f t="shared" si="0"/>
        <v>1</v>
      </c>
      <c r="F12" s="16">
        <f t="shared" si="1"/>
        <v>40</v>
      </c>
      <c r="G12" s="16">
        <v>638086.67</v>
      </c>
      <c r="H12" s="16">
        <v>682978.67</v>
      </c>
      <c r="I12" s="17">
        <f t="shared" si="8"/>
        <v>0.934270275234218</v>
      </c>
      <c r="J12" s="9">
        <f t="shared" si="2"/>
        <v>28.03</v>
      </c>
      <c r="K12" s="9">
        <v>15</v>
      </c>
      <c r="L12" s="9">
        <v>30</v>
      </c>
      <c r="M12" s="18">
        <f t="shared" si="3"/>
        <v>2</v>
      </c>
      <c r="N12" s="9">
        <v>15</v>
      </c>
      <c r="O12" s="9">
        <v>0</v>
      </c>
      <c r="P12" s="9">
        <v>44</v>
      </c>
      <c r="Q12" s="17">
        <f t="shared" si="4"/>
        <v>0</v>
      </c>
      <c r="R12" s="13">
        <v>0</v>
      </c>
      <c r="S12" s="13">
        <v>115198.98</v>
      </c>
      <c r="T12" s="12">
        <f t="shared" si="5"/>
        <v>0</v>
      </c>
      <c r="U12" s="9">
        <f t="shared" si="6"/>
        <v>0</v>
      </c>
      <c r="V12" s="9">
        <v>0</v>
      </c>
      <c r="W12" s="9">
        <f t="shared" si="7"/>
        <v>98.03</v>
      </c>
      <c r="X12" s="9" t="s">
        <v>17</v>
      </c>
    </row>
    <row r="13" s="1" customFormat="1" spans="1:24">
      <c r="A13" s="9">
        <v>11</v>
      </c>
      <c r="B13" s="15" t="s">
        <v>65</v>
      </c>
      <c r="C13" s="16">
        <v>41824</v>
      </c>
      <c r="D13" s="16">
        <v>111142</v>
      </c>
      <c r="E13" s="17">
        <f t="shared" si="0"/>
        <v>0.376311385434849</v>
      </c>
      <c r="F13" s="16">
        <f t="shared" si="1"/>
        <v>15.05</v>
      </c>
      <c r="G13" s="16">
        <v>1824</v>
      </c>
      <c r="H13" s="16">
        <v>111142</v>
      </c>
      <c r="I13" s="17">
        <f t="shared" si="8"/>
        <v>0.0164114376203415</v>
      </c>
      <c r="J13" s="9">
        <f t="shared" si="2"/>
        <v>0.49</v>
      </c>
      <c r="K13" s="9">
        <v>15</v>
      </c>
      <c r="L13" s="9">
        <v>14</v>
      </c>
      <c r="M13" s="18">
        <f t="shared" si="3"/>
        <v>1</v>
      </c>
      <c r="N13" s="9">
        <v>14</v>
      </c>
      <c r="O13" s="9">
        <v>0</v>
      </c>
      <c r="P13" s="9">
        <v>44</v>
      </c>
      <c r="Q13" s="17">
        <f t="shared" si="4"/>
        <v>0</v>
      </c>
      <c r="R13" s="13">
        <v>0</v>
      </c>
      <c r="S13" s="13">
        <v>115198.98</v>
      </c>
      <c r="T13" s="12">
        <f t="shared" si="5"/>
        <v>0</v>
      </c>
      <c r="U13" s="9">
        <f t="shared" si="6"/>
        <v>0</v>
      </c>
      <c r="V13" s="9">
        <v>0</v>
      </c>
      <c r="W13" s="9">
        <f t="shared" si="7"/>
        <v>44.54</v>
      </c>
      <c r="X13" s="9" t="s">
        <v>30</v>
      </c>
    </row>
    <row r="14" s="1" customFormat="1" spans="1:24">
      <c r="A14" s="9">
        <v>12</v>
      </c>
      <c r="B14" s="15" t="s">
        <v>66</v>
      </c>
      <c r="C14" s="16">
        <v>25035.65</v>
      </c>
      <c r="D14" s="16">
        <v>25035.65</v>
      </c>
      <c r="E14" s="17">
        <f t="shared" si="0"/>
        <v>1</v>
      </c>
      <c r="F14" s="16">
        <f t="shared" si="1"/>
        <v>40</v>
      </c>
      <c r="G14" s="16">
        <v>25035.65</v>
      </c>
      <c r="H14" s="16">
        <v>25035.65</v>
      </c>
      <c r="I14" s="17">
        <f t="shared" si="8"/>
        <v>1</v>
      </c>
      <c r="J14" s="9">
        <f t="shared" si="2"/>
        <v>30</v>
      </c>
      <c r="K14" s="9">
        <v>15</v>
      </c>
      <c r="L14" s="9">
        <v>15</v>
      </c>
      <c r="M14" s="18">
        <f t="shared" si="3"/>
        <v>1</v>
      </c>
      <c r="N14" s="9">
        <v>15</v>
      </c>
      <c r="O14" s="9">
        <v>0</v>
      </c>
      <c r="P14" s="9">
        <v>44</v>
      </c>
      <c r="Q14" s="17">
        <f t="shared" si="4"/>
        <v>0</v>
      </c>
      <c r="R14" s="13">
        <v>0</v>
      </c>
      <c r="S14" s="13">
        <v>115198.98</v>
      </c>
      <c r="T14" s="12">
        <f t="shared" si="5"/>
        <v>0</v>
      </c>
      <c r="U14" s="9">
        <f t="shared" si="6"/>
        <v>0</v>
      </c>
      <c r="V14" s="9">
        <v>0</v>
      </c>
      <c r="W14" s="9">
        <f t="shared" si="7"/>
        <v>100</v>
      </c>
      <c r="X14" s="9" t="s">
        <v>17</v>
      </c>
    </row>
    <row r="15" s="1" customFormat="1" spans="1:24">
      <c r="A15" s="9">
        <v>13</v>
      </c>
      <c r="B15" s="15" t="s">
        <v>67</v>
      </c>
      <c r="C15" s="16">
        <v>194515.44</v>
      </c>
      <c r="D15" s="16">
        <v>194515.44</v>
      </c>
      <c r="E15" s="17">
        <f t="shared" si="0"/>
        <v>1</v>
      </c>
      <c r="F15" s="16">
        <f t="shared" si="1"/>
        <v>40</v>
      </c>
      <c r="G15" s="16">
        <v>166770.12</v>
      </c>
      <c r="H15" s="16">
        <v>194515.44</v>
      </c>
      <c r="I15" s="17">
        <f t="shared" si="8"/>
        <v>0.857361862893763</v>
      </c>
      <c r="J15" s="9">
        <f t="shared" si="2"/>
        <v>25.72</v>
      </c>
      <c r="K15" s="9">
        <v>15</v>
      </c>
      <c r="L15" s="9">
        <v>14</v>
      </c>
      <c r="M15" s="18">
        <f t="shared" si="3"/>
        <v>1</v>
      </c>
      <c r="N15" s="9">
        <v>14</v>
      </c>
      <c r="O15" s="9">
        <v>0</v>
      </c>
      <c r="P15" s="9">
        <v>44</v>
      </c>
      <c r="Q15" s="17">
        <f t="shared" si="4"/>
        <v>0</v>
      </c>
      <c r="R15" s="13">
        <v>0</v>
      </c>
      <c r="S15" s="13">
        <v>115198.98</v>
      </c>
      <c r="T15" s="12">
        <f t="shared" si="5"/>
        <v>0</v>
      </c>
      <c r="U15" s="9">
        <f t="shared" si="6"/>
        <v>0</v>
      </c>
      <c r="V15" s="9">
        <v>0</v>
      </c>
      <c r="W15" s="9">
        <f t="shared" si="7"/>
        <v>94.72</v>
      </c>
      <c r="X15" s="9" t="s">
        <v>17</v>
      </c>
    </row>
    <row r="16" s="1" customFormat="1" spans="1:24">
      <c r="A16" s="9">
        <v>14</v>
      </c>
      <c r="B16" s="15" t="s">
        <v>68</v>
      </c>
      <c r="C16" s="16">
        <v>10226</v>
      </c>
      <c r="D16" s="16">
        <v>10226</v>
      </c>
      <c r="E16" s="17">
        <f t="shared" si="0"/>
        <v>1</v>
      </c>
      <c r="F16" s="16">
        <f t="shared" si="1"/>
        <v>40</v>
      </c>
      <c r="G16" s="16">
        <v>10226</v>
      </c>
      <c r="H16" s="16">
        <v>10226</v>
      </c>
      <c r="I16" s="17">
        <f t="shared" si="8"/>
        <v>1</v>
      </c>
      <c r="J16" s="9">
        <f t="shared" si="2"/>
        <v>30</v>
      </c>
      <c r="K16" s="9">
        <v>15</v>
      </c>
      <c r="L16" s="9">
        <v>15</v>
      </c>
      <c r="M16" s="18">
        <f t="shared" si="3"/>
        <v>1</v>
      </c>
      <c r="N16" s="9">
        <v>15</v>
      </c>
      <c r="O16" s="9">
        <v>0</v>
      </c>
      <c r="P16" s="9">
        <v>44</v>
      </c>
      <c r="Q16" s="17">
        <f t="shared" si="4"/>
        <v>0</v>
      </c>
      <c r="R16" s="13">
        <v>0</v>
      </c>
      <c r="S16" s="13">
        <v>115198.98</v>
      </c>
      <c r="T16" s="12">
        <f t="shared" si="5"/>
        <v>0</v>
      </c>
      <c r="U16" s="9">
        <f t="shared" si="6"/>
        <v>0</v>
      </c>
      <c r="V16" s="9">
        <v>0</v>
      </c>
      <c r="W16" s="9">
        <f t="shared" si="7"/>
        <v>100</v>
      </c>
      <c r="X16" s="9" t="s">
        <v>17</v>
      </c>
    </row>
    <row r="17" s="1" customFormat="1" spans="1:24">
      <c r="A17" s="9">
        <v>15</v>
      </c>
      <c r="B17" s="15" t="s">
        <v>69</v>
      </c>
      <c r="C17" s="16">
        <v>751199</v>
      </c>
      <c r="D17" s="16">
        <v>788009.5</v>
      </c>
      <c r="E17" s="17">
        <f t="shared" si="0"/>
        <v>0.953286730680277</v>
      </c>
      <c r="F17" s="16">
        <f t="shared" si="1"/>
        <v>38.13</v>
      </c>
      <c r="G17" s="16">
        <v>664426</v>
      </c>
      <c r="H17" s="16">
        <v>788009.5</v>
      </c>
      <c r="I17" s="17">
        <f t="shared" si="8"/>
        <v>0.84317003792467</v>
      </c>
      <c r="J17" s="9">
        <f t="shared" si="2"/>
        <v>25.3</v>
      </c>
      <c r="K17" s="9">
        <v>15</v>
      </c>
      <c r="L17" s="9">
        <v>59</v>
      </c>
      <c r="M17" s="18">
        <f t="shared" si="3"/>
        <v>4</v>
      </c>
      <c r="N17" s="9">
        <v>14.75</v>
      </c>
      <c r="O17" s="9">
        <v>1</v>
      </c>
      <c r="P17" s="9">
        <v>44</v>
      </c>
      <c r="Q17" s="17">
        <f t="shared" si="4"/>
        <v>0.02</v>
      </c>
      <c r="R17" s="13">
        <v>13468.5</v>
      </c>
      <c r="S17" s="13">
        <v>115198.98</v>
      </c>
      <c r="T17" s="12">
        <f t="shared" si="5"/>
        <v>0.12</v>
      </c>
      <c r="U17" s="9">
        <f t="shared" si="6"/>
        <v>0.7</v>
      </c>
      <c r="V17" s="9">
        <v>0</v>
      </c>
      <c r="W17" s="9">
        <f t="shared" si="7"/>
        <v>93.88</v>
      </c>
      <c r="X17" s="9" t="s">
        <v>17</v>
      </c>
    </row>
    <row r="18" s="1" customFormat="1" spans="1:24">
      <c r="A18" s="9">
        <v>16</v>
      </c>
      <c r="B18" s="15" t="s">
        <v>70</v>
      </c>
      <c r="C18" s="16">
        <v>0</v>
      </c>
      <c r="D18" s="16">
        <v>7326</v>
      </c>
      <c r="E18" s="17">
        <f t="shared" si="0"/>
        <v>0</v>
      </c>
      <c r="F18" s="16">
        <f t="shared" si="1"/>
        <v>0</v>
      </c>
      <c r="G18" s="16">
        <v>0</v>
      </c>
      <c r="H18" s="16">
        <v>7326</v>
      </c>
      <c r="I18" s="17">
        <f t="shared" si="8"/>
        <v>0</v>
      </c>
      <c r="J18" s="9">
        <f t="shared" si="2"/>
        <v>0</v>
      </c>
      <c r="K18" s="9">
        <v>15</v>
      </c>
      <c r="L18" s="9">
        <v>15</v>
      </c>
      <c r="M18" s="18">
        <f t="shared" si="3"/>
        <v>1</v>
      </c>
      <c r="N18" s="9">
        <v>15</v>
      </c>
      <c r="O18" s="9">
        <v>0</v>
      </c>
      <c r="P18" s="9">
        <v>44</v>
      </c>
      <c r="Q18" s="17">
        <f t="shared" si="4"/>
        <v>0</v>
      </c>
      <c r="R18" s="13">
        <v>0</v>
      </c>
      <c r="S18" s="13">
        <v>115198.98</v>
      </c>
      <c r="T18" s="12">
        <f t="shared" si="5"/>
        <v>0</v>
      </c>
      <c r="U18" s="9">
        <f t="shared" si="6"/>
        <v>0</v>
      </c>
      <c r="V18" s="9">
        <v>0</v>
      </c>
      <c r="W18" s="19">
        <f t="shared" si="7"/>
        <v>30</v>
      </c>
      <c r="X18" s="9" t="s">
        <v>30</v>
      </c>
    </row>
    <row r="19" s="1" customFormat="1" spans="1:24">
      <c r="A19" s="9">
        <v>17</v>
      </c>
      <c r="B19" s="15" t="s">
        <v>71</v>
      </c>
      <c r="C19" s="16">
        <v>245814.5</v>
      </c>
      <c r="D19" s="16">
        <v>246214.5</v>
      </c>
      <c r="E19" s="17">
        <f t="shared" si="0"/>
        <v>0.998375400311517</v>
      </c>
      <c r="F19" s="16">
        <f t="shared" si="1"/>
        <v>39.94</v>
      </c>
      <c r="G19" s="16">
        <v>245814.5</v>
      </c>
      <c r="H19" s="16">
        <v>246214.5</v>
      </c>
      <c r="I19" s="17">
        <f t="shared" si="8"/>
        <v>0.998375400311517</v>
      </c>
      <c r="J19" s="9">
        <f t="shared" si="2"/>
        <v>29.95</v>
      </c>
      <c r="K19" s="9">
        <v>15</v>
      </c>
      <c r="L19" s="9">
        <v>164</v>
      </c>
      <c r="M19" s="18">
        <f t="shared" si="3"/>
        <v>10.9993293091885</v>
      </c>
      <c r="N19" s="9">
        <v>14.91</v>
      </c>
      <c r="O19" s="9">
        <v>10</v>
      </c>
      <c r="P19" s="9">
        <v>44</v>
      </c>
      <c r="Q19" s="17">
        <f t="shared" si="4"/>
        <v>0.23</v>
      </c>
      <c r="R19" s="13">
        <v>46286.28</v>
      </c>
      <c r="S19" s="13">
        <v>115198.98</v>
      </c>
      <c r="T19" s="12">
        <f t="shared" si="5"/>
        <v>0.4</v>
      </c>
      <c r="U19" s="9">
        <f t="shared" si="6"/>
        <v>3.15</v>
      </c>
      <c r="V19" s="9">
        <v>0</v>
      </c>
      <c r="W19" s="9">
        <f t="shared" si="7"/>
        <v>102.95</v>
      </c>
      <c r="X19" s="9" t="s">
        <v>17</v>
      </c>
    </row>
    <row r="20" s="1" customFormat="1" spans="1:24">
      <c r="A20" s="9">
        <v>18</v>
      </c>
      <c r="B20" s="15" t="s">
        <v>72</v>
      </c>
      <c r="C20" s="16">
        <v>361681.47</v>
      </c>
      <c r="D20" s="16">
        <v>361681.47</v>
      </c>
      <c r="E20" s="17">
        <f t="shared" si="0"/>
        <v>1</v>
      </c>
      <c r="F20" s="16">
        <f t="shared" si="1"/>
        <v>40</v>
      </c>
      <c r="G20" s="16">
        <v>346795.47</v>
      </c>
      <c r="H20" s="16">
        <v>361681.47</v>
      </c>
      <c r="I20" s="17">
        <f t="shared" si="8"/>
        <v>0.958842237618643</v>
      </c>
      <c r="J20" s="9">
        <f t="shared" si="2"/>
        <v>28.77</v>
      </c>
      <c r="K20" s="9">
        <v>15</v>
      </c>
      <c r="L20" s="9">
        <v>15</v>
      </c>
      <c r="M20" s="18">
        <f t="shared" si="3"/>
        <v>1</v>
      </c>
      <c r="N20" s="9">
        <v>15</v>
      </c>
      <c r="O20" s="9">
        <v>0</v>
      </c>
      <c r="P20" s="9">
        <v>44</v>
      </c>
      <c r="Q20" s="17">
        <f t="shared" si="4"/>
        <v>0</v>
      </c>
      <c r="R20" s="13">
        <v>0</v>
      </c>
      <c r="S20" s="13">
        <v>115198.98</v>
      </c>
      <c r="T20" s="12">
        <f t="shared" si="5"/>
        <v>0</v>
      </c>
      <c r="U20" s="9">
        <f t="shared" si="6"/>
        <v>0</v>
      </c>
      <c r="V20" s="9">
        <v>0</v>
      </c>
      <c r="W20" s="9">
        <f t="shared" si="7"/>
        <v>98.77</v>
      </c>
      <c r="X20" s="9" t="s">
        <v>17</v>
      </c>
    </row>
    <row r="21" s="1" customFormat="1" spans="1:24">
      <c r="A21" s="9">
        <v>19</v>
      </c>
      <c r="B21" s="15" t="s">
        <v>26</v>
      </c>
      <c r="C21" s="16">
        <v>78491.2</v>
      </c>
      <c r="D21" s="16">
        <v>91871.2</v>
      </c>
      <c r="E21" s="17">
        <f t="shared" si="0"/>
        <v>0.854361323243846</v>
      </c>
      <c r="F21" s="16">
        <f t="shared" si="1"/>
        <v>34.17</v>
      </c>
      <c r="G21" s="16">
        <v>66085.2</v>
      </c>
      <c r="H21" s="16">
        <v>91871.2</v>
      </c>
      <c r="I21" s="17">
        <f t="shared" si="8"/>
        <v>0.719324445528087</v>
      </c>
      <c r="J21" s="9">
        <f t="shared" si="2"/>
        <v>21.58</v>
      </c>
      <c r="K21" s="9">
        <v>15</v>
      </c>
      <c r="L21" s="9">
        <v>44</v>
      </c>
      <c r="M21" s="18">
        <f t="shared" si="3"/>
        <v>2.99931833674165</v>
      </c>
      <c r="N21" s="9">
        <v>14.67</v>
      </c>
      <c r="O21" s="9">
        <v>0</v>
      </c>
      <c r="P21" s="9">
        <v>44</v>
      </c>
      <c r="Q21" s="17">
        <f t="shared" si="4"/>
        <v>0</v>
      </c>
      <c r="R21" s="13">
        <v>0</v>
      </c>
      <c r="S21" s="13">
        <v>115198.98</v>
      </c>
      <c r="T21" s="12">
        <f t="shared" si="5"/>
        <v>0</v>
      </c>
      <c r="U21" s="9">
        <f t="shared" si="6"/>
        <v>0</v>
      </c>
      <c r="V21" s="9">
        <v>0</v>
      </c>
      <c r="W21" s="9">
        <f t="shared" si="7"/>
        <v>85.42</v>
      </c>
      <c r="X21" s="9" t="s">
        <v>17</v>
      </c>
    </row>
    <row r="22" s="1" customFormat="1" spans="1:24">
      <c r="A22" s="9">
        <v>20</v>
      </c>
      <c r="B22" s="15" t="s">
        <v>73</v>
      </c>
      <c r="C22" s="16">
        <v>34320</v>
      </c>
      <c r="D22" s="16">
        <v>34320</v>
      </c>
      <c r="E22" s="17">
        <f t="shared" si="0"/>
        <v>1</v>
      </c>
      <c r="F22" s="16">
        <f t="shared" si="1"/>
        <v>40</v>
      </c>
      <c r="G22" s="16">
        <v>34320</v>
      </c>
      <c r="H22" s="16">
        <v>34320</v>
      </c>
      <c r="I22" s="17">
        <f t="shared" si="8"/>
        <v>1</v>
      </c>
      <c r="J22" s="9">
        <f t="shared" si="2"/>
        <v>30</v>
      </c>
      <c r="K22" s="9">
        <v>15</v>
      </c>
      <c r="L22" s="9">
        <v>30</v>
      </c>
      <c r="M22" s="18">
        <f t="shared" si="3"/>
        <v>2</v>
      </c>
      <c r="N22" s="9">
        <v>15</v>
      </c>
      <c r="O22" s="9">
        <v>0</v>
      </c>
      <c r="P22" s="9">
        <v>44</v>
      </c>
      <c r="Q22" s="17">
        <f t="shared" si="4"/>
        <v>0</v>
      </c>
      <c r="R22" s="13">
        <v>0</v>
      </c>
      <c r="S22" s="13">
        <v>115198.98</v>
      </c>
      <c r="T22" s="12">
        <f t="shared" si="5"/>
        <v>0</v>
      </c>
      <c r="U22" s="9">
        <f t="shared" si="6"/>
        <v>0</v>
      </c>
      <c r="V22" s="9">
        <v>0</v>
      </c>
      <c r="W22" s="9">
        <f t="shared" si="7"/>
        <v>100</v>
      </c>
      <c r="X22" s="9" t="s">
        <v>17</v>
      </c>
    </row>
    <row r="23" s="1" customFormat="1" spans="1:24">
      <c r="A23" s="9">
        <v>21</v>
      </c>
      <c r="B23" s="15" t="s">
        <v>74</v>
      </c>
      <c r="C23" s="16">
        <v>78760</v>
      </c>
      <c r="D23" s="16">
        <v>78760</v>
      </c>
      <c r="E23" s="17">
        <f t="shared" si="0"/>
        <v>1</v>
      </c>
      <c r="F23" s="16">
        <f t="shared" si="1"/>
        <v>40</v>
      </c>
      <c r="G23" s="16">
        <v>78760</v>
      </c>
      <c r="H23" s="16">
        <v>78760</v>
      </c>
      <c r="I23" s="17">
        <f t="shared" si="8"/>
        <v>1</v>
      </c>
      <c r="J23" s="9">
        <f t="shared" si="2"/>
        <v>30</v>
      </c>
      <c r="K23" s="9">
        <v>15</v>
      </c>
      <c r="L23" s="9">
        <v>15</v>
      </c>
      <c r="M23" s="18">
        <f t="shared" si="3"/>
        <v>1</v>
      </c>
      <c r="N23" s="9">
        <v>15</v>
      </c>
      <c r="O23" s="9">
        <v>0</v>
      </c>
      <c r="P23" s="9">
        <v>44</v>
      </c>
      <c r="Q23" s="17">
        <f t="shared" si="4"/>
        <v>0</v>
      </c>
      <c r="R23" s="13">
        <v>0</v>
      </c>
      <c r="S23" s="13">
        <v>115198.98</v>
      </c>
      <c r="T23" s="12">
        <f t="shared" si="5"/>
        <v>0</v>
      </c>
      <c r="U23" s="9">
        <f t="shared" si="6"/>
        <v>0</v>
      </c>
      <c r="V23" s="9">
        <v>0</v>
      </c>
      <c r="W23" s="9">
        <f t="shared" si="7"/>
        <v>100</v>
      </c>
      <c r="X23" s="9" t="s">
        <v>17</v>
      </c>
    </row>
    <row r="24" s="1" customFormat="1" spans="1:24">
      <c r="A24" s="9">
        <v>22</v>
      </c>
      <c r="B24" s="15" t="s">
        <v>75</v>
      </c>
      <c r="C24" s="16">
        <v>97753</v>
      </c>
      <c r="D24" s="16">
        <v>125881</v>
      </c>
      <c r="E24" s="17">
        <f t="shared" si="0"/>
        <v>0.776550869471962</v>
      </c>
      <c r="F24" s="16">
        <f t="shared" si="1"/>
        <v>31.06</v>
      </c>
      <c r="G24" s="16">
        <v>85452</v>
      </c>
      <c r="H24" s="16">
        <v>125881</v>
      </c>
      <c r="I24" s="17">
        <f t="shared" si="8"/>
        <v>0.678831594919011</v>
      </c>
      <c r="J24" s="9">
        <f t="shared" si="2"/>
        <v>20.36</v>
      </c>
      <c r="K24" s="9">
        <v>15</v>
      </c>
      <c r="L24" s="9">
        <v>45</v>
      </c>
      <c r="M24" s="18">
        <f t="shared" si="3"/>
        <v>3</v>
      </c>
      <c r="N24" s="9">
        <v>15</v>
      </c>
      <c r="O24" s="9">
        <v>0</v>
      </c>
      <c r="P24" s="9">
        <v>44</v>
      </c>
      <c r="Q24" s="17">
        <f t="shared" si="4"/>
        <v>0</v>
      </c>
      <c r="R24" s="13">
        <v>0</v>
      </c>
      <c r="S24" s="13">
        <v>115198.98</v>
      </c>
      <c r="T24" s="12">
        <f t="shared" si="5"/>
        <v>0</v>
      </c>
      <c r="U24" s="9">
        <f t="shared" si="6"/>
        <v>0</v>
      </c>
      <c r="V24" s="9">
        <v>0</v>
      </c>
      <c r="W24" s="9">
        <f t="shared" si="7"/>
        <v>81.42</v>
      </c>
      <c r="X24" s="9" t="s">
        <v>17</v>
      </c>
    </row>
    <row r="25" s="1" customFormat="1" spans="1:24">
      <c r="A25" s="9">
        <v>23</v>
      </c>
      <c r="B25" s="15" t="s">
        <v>76</v>
      </c>
      <c r="C25" s="16">
        <v>48172</v>
      </c>
      <c r="D25" s="16">
        <v>244909.84</v>
      </c>
      <c r="E25" s="17">
        <f t="shared" si="0"/>
        <v>0.196692791110394</v>
      </c>
      <c r="F25" s="16">
        <f t="shared" si="1"/>
        <v>7.87</v>
      </c>
      <c r="G25" s="16">
        <v>45380</v>
      </c>
      <c r="H25" s="16">
        <v>244909.84</v>
      </c>
      <c r="I25" s="17">
        <f t="shared" si="8"/>
        <v>0.185292677501239</v>
      </c>
      <c r="J25" s="9">
        <f t="shared" si="2"/>
        <v>5.56</v>
      </c>
      <c r="K25" s="9">
        <v>15</v>
      </c>
      <c r="L25" s="9">
        <v>74</v>
      </c>
      <c r="M25" s="18">
        <f t="shared" si="3"/>
        <v>5</v>
      </c>
      <c r="N25" s="9">
        <v>14.8</v>
      </c>
      <c r="O25" s="9">
        <v>0</v>
      </c>
      <c r="P25" s="9">
        <v>44</v>
      </c>
      <c r="Q25" s="17">
        <f t="shared" si="4"/>
        <v>0</v>
      </c>
      <c r="R25" s="13">
        <v>0</v>
      </c>
      <c r="S25" s="13">
        <v>115198.98</v>
      </c>
      <c r="T25" s="12">
        <f t="shared" si="5"/>
        <v>0</v>
      </c>
      <c r="U25" s="9">
        <f t="shared" si="6"/>
        <v>0</v>
      </c>
      <c r="V25" s="9">
        <v>0</v>
      </c>
      <c r="W25" s="9">
        <f t="shared" si="7"/>
        <v>43.23</v>
      </c>
      <c r="X25" s="9" t="s">
        <v>30</v>
      </c>
    </row>
    <row r="26" s="1" customFormat="1" spans="1:24">
      <c r="A26" s="9">
        <v>24</v>
      </c>
      <c r="B26" s="15" t="s">
        <v>77</v>
      </c>
      <c r="C26" s="16">
        <v>16779</v>
      </c>
      <c r="D26" s="16">
        <v>16779</v>
      </c>
      <c r="E26" s="17">
        <f t="shared" si="0"/>
        <v>1</v>
      </c>
      <c r="F26" s="16">
        <f t="shared" si="1"/>
        <v>40</v>
      </c>
      <c r="G26" s="16">
        <v>16779</v>
      </c>
      <c r="H26" s="16">
        <v>16779</v>
      </c>
      <c r="I26" s="17">
        <f t="shared" si="8"/>
        <v>1</v>
      </c>
      <c r="J26" s="9">
        <f t="shared" si="2"/>
        <v>30</v>
      </c>
      <c r="K26" s="9">
        <v>15</v>
      </c>
      <c r="L26" s="20">
        <v>15</v>
      </c>
      <c r="M26" s="18">
        <f t="shared" si="3"/>
        <v>1</v>
      </c>
      <c r="N26" s="20">
        <v>15</v>
      </c>
      <c r="O26" s="9">
        <v>0</v>
      </c>
      <c r="P26" s="9">
        <v>44</v>
      </c>
      <c r="Q26" s="17">
        <f t="shared" si="4"/>
        <v>0</v>
      </c>
      <c r="R26" s="13">
        <v>0</v>
      </c>
      <c r="S26" s="13">
        <v>115198.98</v>
      </c>
      <c r="T26" s="12">
        <f t="shared" si="5"/>
        <v>0</v>
      </c>
      <c r="U26" s="9">
        <f t="shared" si="6"/>
        <v>0</v>
      </c>
      <c r="V26" s="9">
        <v>0</v>
      </c>
      <c r="W26" s="9">
        <f t="shared" si="7"/>
        <v>100</v>
      </c>
      <c r="X26" s="9" t="s">
        <v>17</v>
      </c>
    </row>
    <row r="27" s="1" customFormat="1" spans="1:24">
      <c r="A27" s="9">
        <v>25</v>
      </c>
      <c r="B27" s="15" t="s">
        <v>78</v>
      </c>
      <c r="C27" s="16">
        <v>56573</v>
      </c>
      <c r="D27" s="16">
        <v>56573</v>
      </c>
      <c r="E27" s="17">
        <f t="shared" si="0"/>
        <v>1</v>
      </c>
      <c r="F27" s="16">
        <f t="shared" si="1"/>
        <v>40</v>
      </c>
      <c r="G27" s="16">
        <v>56573</v>
      </c>
      <c r="H27" s="16">
        <v>56573</v>
      </c>
      <c r="I27" s="17">
        <f t="shared" si="8"/>
        <v>1</v>
      </c>
      <c r="J27" s="9">
        <f t="shared" si="2"/>
        <v>30</v>
      </c>
      <c r="K27" s="9">
        <v>15</v>
      </c>
      <c r="L27" s="20">
        <v>15</v>
      </c>
      <c r="M27" s="18">
        <f t="shared" si="3"/>
        <v>1</v>
      </c>
      <c r="N27" s="20">
        <v>15</v>
      </c>
      <c r="O27" s="9">
        <v>0</v>
      </c>
      <c r="P27" s="9">
        <v>44</v>
      </c>
      <c r="Q27" s="17">
        <f t="shared" si="4"/>
        <v>0</v>
      </c>
      <c r="R27" s="13">
        <v>0</v>
      </c>
      <c r="S27" s="13">
        <v>115198.98</v>
      </c>
      <c r="T27" s="12">
        <f t="shared" si="5"/>
        <v>0</v>
      </c>
      <c r="U27" s="9">
        <f t="shared" si="6"/>
        <v>0</v>
      </c>
      <c r="V27" s="9">
        <v>0</v>
      </c>
      <c r="W27" s="9">
        <f t="shared" si="7"/>
        <v>100</v>
      </c>
      <c r="X27" s="9" t="s">
        <v>17</v>
      </c>
    </row>
    <row r="28" s="1" customFormat="1" ht="21" customHeight="1" spans="1:24">
      <c r="A28" s="9">
        <v>26</v>
      </c>
      <c r="B28" s="15" t="s">
        <v>79</v>
      </c>
      <c r="C28" s="16">
        <v>35008</v>
      </c>
      <c r="D28" s="16">
        <v>35008</v>
      </c>
      <c r="E28" s="17">
        <f t="shared" si="0"/>
        <v>1</v>
      </c>
      <c r="F28" s="16">
        <f t="shared" si="1"/>
        <v>40</v>
      </c>
      <c r="G28" s="16">
        <v>35008</v>
      </c>
      <c r="H28" s="16">
        <v>35008</v>
      </c>
      <c r="I28" s="17">
        <f t="shared" si="8"/>
        <v>1</v>
      </c>
      <c r="J28" s="9">
        <f t="shared" si="2"/>
        <v>30</v>
      </c>
      <c r="K28" s="9">
        <v>15</v>
      </c>
      <c r="L28" s="20">
        <v>15</v>
      </c>
      <c r="M28" s="18">
        <f t="shared" si="3"/>
        <v>1</v>
      </c>
      <c r="N28" s="20">
        <v>15</v>
      </c>
      <c r="O28" s="9">
        <v>0</v>
      </c>
      <c r="P28" s="9">
        <v>44</v>
      </c>
      <c r="Q28" s="17">
        <f t="shared" si="4"/>
        <v>0</v>
      </c>
      <c r="R28" s="13">
        <v>0</v>
      </c>
      <c r="S28" s="13">
        <v>115198.98</v>
      </c>
      <c r="T28" s="12">
        <f t="shared" si="5"/>
        <v>0</v>
      </c>
      <c r="U28" s="9">
        <f t="shared" si="6"/>
        <v>0</v>
      </c>
      <c r="V28" s="9">
        <v>0</v>
      </c>
      <c r="W28" s="9">
        <f t="shared" si="7"/>
        <v>100</v>
      </c>
      <c r="X28" s="9" t="s">
        <v>17</v>
      </c>
    </row>
    <row r="29" s="1" customFormat="1" spans="1:24">
      <c r="A29" s="9">
        <v>27</v>
      </c>
      <c r="B29" s="15" t="s">
        <v>80</v>
      </c>
      <c r="C29" s="16">
        <v>65128.32</v>
      </c>
      <c r="D29" s="16">
        <v>65128.32</v>
      </c>
      <c r="E29" s="17">
        <f t="shared" si="0"/>
        <v>1</v>
      </c>
      <c r="F29" s="16">
        <f t="shared" si="1"/>
        <v>40</v>
      </c>
      <c r="G29" s="16">
        <v>50364.32</v>
      </c>
      <c r="H29" s="16">
        <v>65128.32</v>
      </c>
      <c r="I29" s="17">
        <f t="shared" si="8"/>
        <v>0.77330906125016</v>
      </c>
      <c r="J29" s="9">
        <f t="shared" si="2"/>
        <v>23.2</v>
      </c>
      <c r="K29" s="9">
        <v>15</v>
      </c>
      <c r="L29" s="20">
        <v>15</v>
      </c>
      <c r="M29" s="18">
        <f t="shared" si="3"/>
        <v>1</v>
      </c>
      <c r="N29" s="20">
        <v>15</v>
      </c>
      <c r="O29" s="9">
        <v>0</v>
      </c>
      <c r="P29" s="9">
        <v>44</v>
      </c>
      <c r="Q29" s="17">
        <f t="shared" si="4"/>
        <v>0</v>
      </c>
      <c r="R29" s="13">
        <v>0</v>
      </c>
      <c r="S29" s="13">
        <v>115198.98</v>
      </c>
      <c r="T29" s="12">
        <f t="shared" si="5"/>
        <v>0</v>
      </c>
      <c r="U29" s="9">
        <f t="shared" si="6"/>
        <v>0</v>
      </c>
      <c r="V29" s="9">
        <v>0</v>
      </c>
      <c r="W29" s="9">
        <f t="shared" si="7"/>
        <v>93.2</v>
      </c>
      <c r="X29" s="9" t="s">
        <v>17</v>
      </c>
    </row>
    <row r="30" s="1" customFormat="1" ht="27" spans="1:24">
      <c r="A30" s="9">
        <v>28</v>
      </c>
      <c r="B30" s="15" t="s">
        <v>81</v>
      </c>
      <c r="C30" s="16">
        <v>201342.6</v>
      </c>
      <c r="D30" s="16">
        <v>201342.6</v>
      </c>
      <c r="E30" s="17">
        <f t="shared" si="0"/>
        <v>1</v>
      </c>
      <c r="F30" s="16">
        <f t="shared" si="1"/>
        <v>40</v>
      </c>
      <c r="G30" s="16">
        <v>160342.6</v>
      </c>
      <c r="H30" s="16">
        <v>201342.6</v>
      </c>
      <c r="I30" s="17">
        <f t="shared" si="8"/>
        <v>0.796366988406825</v>
      </c>
      <c r="J30" s="9">
        <f t="shared" si="2"/>
        <v>23.89</v>
      </c>
      <c r="K30" s="9">
        <v>15</v>
      </c>
      <c r="L30" s="20">
        <v>15</v>
      </c>
      <c r="M30" s="18">
        <f t="shared" si="3"/>
        <v>1</v>
      </c>
      <c r="N30" s="20">
        <v>15</v>
      </c>
      <c r="O30" s="9">
        <v>0</v>
      </c>
      <c r="P30" s="9">
        <v>44</v>
      </c>
      <c r="Q30" s="17">
        <f t="shared" si="4"/>
        <v>0</v>
      </c>
      <c r="R30" s="13">
        <v>0</v>
      </c>
      <c r="S30" s="13">
        <v>115198.98</v>
      </c>
      <c r="T30" s="12">
        <f t="shared" si="5"/>
        <v>0</v>
      </c>
      <c r="U30" s="9">
        <f t="shared" si="6"/>
        <v>0</v>
      </c>
      <c r="V30" s="9">
        <v>0</v>
      </c>
      <c r="W30" s="9">
        <f t="shared" si="7"/>
        <v>93.89</v>
      </c>
      <c r="X30" s="9" t="s">
        <v>17</v>
      </c>
    </row>
    <row r="31" s="1" customFormat="1" spans="1:24">
      <c r="A31" s="9">
        <v>29</v>
      </c>
      <c r="B31" s="15" t="s">
        <v>82</v>
      </c>
      <c r="C31" s="16">
        <v>439028.5</v>
      </c>
      <c r="D31" s="16">
        <v>454880.5</v>
      </c>
      <c r="E31" s="17">
        <f t="shared" si="0"/>
        <v>0.965151286986362</v>
      </c>
      <c r="F31" s="16">
        <f t="shared" si="1"/>
        <v>38.61</v>
      </c>
      <c r="G31" s="16">
        <v>371441.5</v>
      </c>
      <c r="H31" s="16">
        <v>454880.5</v>
      </c>
      <c r="I31" s="17">
        <f t="shared" si="8"/>
        <v>0.816569406690329</v>
      </c>
      <c r="J31" s="9">
        <f t="shared" si="2"/>
        <v>24.5</v>
      </c>
      <c r="K31" s="9">
        <v>15</v>
      </c>
      <c r="L31" s="9">
        <v>30</v>
      </c>
      <c r="M31" s="18">
        <f t="shared" si="3"/>
        <v>2</v>
      </c>
      <c r="N31" s="9">
        <v>15</v>
      </c>
      <c r="O31" s="9">
        <v>0</v>
      </c>
      <c r="P31" s="9">
        <v>44</v>
      </c>
      <c r="Q31" s="17">
        <f t="shared" si="4"/>
        <v>0</v>
      </c>
      <c r="R31" s="13">
        <v>0</v>
      </c>
      <c r="S31" s="13">
        <v>115198.98</v>
      </c>
      <c r="T31" s="12">
        <f t="shared" si="5"/>
        <v>0</v>
      </c>
      <c r="U31" s="9">
        <f t="shared" si="6"/>
        <v>0</v>
      </c>
      <c r="V31" s="9">
        <v>0</v>
      </c>
      <c r="W31" s="9">
        <f t="shared" si="7"/>
        <v>93.11</v>
      </c>
      <c r="X31" s="9" t="s">
        <v>17</v>
      </c>
    </row>
    <row r="32" s="1" customFormat="1" spans="1:24">
      <c r="A32" s="9">
        <v>30</v>
      </c>
      <c r="B32" s="15" t="s">
        <v>83</v>
      </c>
      <c r="C32" s="16">
        <v>67758</v>
      </c>
      <c r="D32" s="16">
        <v>106333</v>
      </c>
      <c r="E32" s="17">
        <f t="shared" si="0"/>
        <v>0.637224568102094</v>
      </c>
      <c r="F32" s="16">
        <f t="shared" si="1"/>
        <v>25.49</v>
      </c>
      <c r="G32" s="16">
        <v>46058</v>
      </c>
      <c r="H32" s="16">
        <v>106333</v>
      </c>
      <c r="I32" s="17">
        <f t="shared" si="8"/>
        <v>0.433148693256092</v>
      </c>
      <c r="J32" s="9">
        <f t="shared" si="2"/>
        <v>12.99</v>
      </c>
      <c r="K32" s="9">
        <v>15</v>
      </c>
      <c r="L32" s="20">
        <v>15</v>
      </c>
      <c r="M32" s="18">
        <f t="shared" si="3"/>
        <v>1</v>
      </c>
      <c r="N32" s="20">
        <v>15</v>
      </c>
      <c r="O32" s="9">
        <v>0</v>
      </c>
      <c r="P32" s="9">
        <v>44</v>
      </c>
      <c r="Q32" s="17">
        <f t="shared" si="4"/>
        <v>0</v>
      </c>
      <c r="R32" s="13">
        <v>0</v>
      </c>
      <c r="S32" s="13">
        <v>115198.98</v>
      </c>
      <c r="T32" s="12">
        <f t="shared" si="5"/>
        <v>0</v>
      </c>
      <c r="U32" s="9">
        <f t="shared" si="6"/>
        <v>0</v>
      </c>
      <c r="V32" s="9">
        <v>0</v>
      </c>
      <c r="W32" s="9">
        <f t="shared" si="7"/>
        <v>68.48</v>
      </c>
      <c r="X32" s="9" t="s">
        <v>15</v>
      </c>
    </row>
    <row r="33" s="1" customFormat="1" spans="1:24">
      <c r="A33" s="9">
        <v>31</v>
      </c>
      <c r="B33" s="15" t="s">
        <v>84</v>
      </c>
      <c r="C33" s="16">
        <v>57792.6</v>
      </c>
      <c r="D33" s="16">
        <v>57792.6</v>
      </c>
      <c r="E33" s="17">
        <f t="shared" si="0"/>
        <v>1</v>
      </c>
      <c r="F33" s="16">
        <f t="shared" si="1"/>
        <v>40</v>
      </c>
      <c r="G33" s="16">
        <v>52676.6</v>
      </c>
      <c r="H33" s="16">
        <v>57792.6</v>
      </c>
      <c r="I33" s="17">
        <f t="shared" si="8"/>
        <v>0.911476555822026</v>
      </c>
      <c r="J33" s="9">
        <f t="shared" si="2"/>
        <v>27.34</v>
      </c>
      <c r="K33" s="9">
        <v>15</v>
      </c>
      <c r="L33" s="20">
        <v>15</v>
      </c>
      <c r="M33" s="18">
        <f t="shared" si="3"/>
        <v>1</v>
      </c>
      <c r="N33" s="20">
        <v>15</v>
      </c>
      <c r="O33" s="9">
        <v>0</v>
      </c>
      <c r="P33" s="9">
        <v>44</v>
      </c>
      <c r="Q33" s="17">
        <f t="shared" si="4"/>
        <v>0</v>
      </c>
      <c r="R33" s="13">
        <v>0</v>
      </c>
      <c r="S33" s="13">
        <v>115198.98</v>
      </c>
      <c r="T33" s="12">
        <f t="shared" si="5"/>
        <v>0</v>
      </c>
      <c r="U33" s="9">
        <f t="shared" si="6"/>
        <v>0</v>
      </c>
      <c r="V33" s="9">
        <v>0</v>
      </c>
      <c r="W33" s="9">
        <f t="shared" si="7"/>
        <v>97.34</v>
      </c>
      <c r="X33" s="9" t="s">
        <v>17</v>
      </c>
    </row>
    <row r="34" s="1" customFormat="1" spans="1:24">
      <c r="A34" s="9">
        <v>32</v>
      </c>
      <c r="B34" s="15" t="s">
        <v>85</v>
      </c>
      <c r="C34" s="16">
        <v>19148.25</v>
      </c>
      <c r="D34" s="16">
        <v>67325.56</v>
      </c>
      <c r="E34" s="17">
        <f t="shared" si="0"/>
        <v>0.284412784683856</v>
      </c>
      <c r="F34" s="16">
        <f t="shared" si="1"/>
        <v>11.38</v>
      </c>
      <c r="G34" s="16">
        <v>2148.25</v>
      </c>
      <c r="H34" s="16">
        <v>67325.56</v>
      </c>
      <c r="I34" s="17">
        <f t="shared" si="8"/>
        <v>0.0319083866513699</v>
      </c>
      <c r="J34" s="9">
        <f t="shared" si="2"/>
        <v>0.96</v>
      </c>
      <c r="K34" s="9">
        <v>15</v>
      </c>
      <c r="L34" s="20">
        <v>14</v>
      </c>
      <c r="M34" s="18">
        <f t="shared" si="3"/>
        <v>1</v>
      </c>
      <c r="N34" s="20">
        <v>14</v>
      </c>
      <c r="O34" s="9">
        <v>0</v>
      </c>
      <c r="P34" s="9">
        <v>44</v>
      </c>
      <c r="Q34" s="17">
        <f t="shared" si="4"/>
        <v>0</v>
      </c>
      <c r="R34" s="13">
        <v>0</v>
      </c>
      <c r="S34" s="13">
        <v>115198.98</v>
      </c>
      <c r="T34" s="12">
        <f t="shared" si="5"/>
        <v>0</v>
      </c>
      <c r="U34" s="9">
        <f t="shared" si="6"/>
        <v>0</v>
      </c>
      <c r="V34" s="9">
        <v>0</v>
      </c>
      <c r="W34" s="9">
        <f t="shared" si="7"/>
        <v>41.34</v>
      </c>
      <c r="X34" s="9" t="s">
        <v>30</v>
      </c>
    </row>
    <row r="35" s="1" customFormat="1" spans="1:24">
      <c r="A35" s="9">
        <v>33</v>
      </c>
      <c r="B35" s="15" t="s">
        <v>86</v>
      </c>
      <c r="C35" s="16">
        <v>51074.35</v>
      </c>
      <c r="D35" s="16">
        <v>72513.13</v>
      </c>
      <c r="E35" s="17">
        <f t="shared" si="0"/>
        <v>0.704346233571768</v>
      </c>
      <c r="F35" s="16">
        <f t="shared" si="1"/>
        <v>28.17</v>
      </c>
      <c r="G35" s="16">
        <v>9725.48</v>
      </c>
      <c r="H35" s="16">
        <v>72513.13</v>
      </c>
      <c r="I35" s="17">
        <f t="shared" si="8"/>
        <v>0.134120262082191</v>
      </c>
      <c r="J35" s="9">
        <f t="shared" si="2"/>
        <v>4.02</v>
      </c>
      <c r="K35" s="9">
        <v>15</v>
      </c>
      <c r="L35" s="9">
        <v>28</v>
      </c>
      <c r="M35" s="18">
        <f t="shared" si="3"/>
        <v>2</v>
      </c>
      <c r="N35" s="9">
        <v>14</v>
      </c>
      <c r="O35" s="9">
        <v>0</v>
      </c>
      <c r="P35" s="9">
        <v>44</v>
      </c>
      <c r="Q35" s="17">
        <f t="shared" si="4"/>
        <v>0</v>
      </c>
      <c r="R35" s="13">
        <v>0</v>
      </c>
      <c r="S35" s="13">
        <v>115198.98</v>
      </c>
      <c r="T35" s="12">
        <f t="shared" si="5"/>
        <v>0</v>
      </c>
      <c r="U35" s="9">
        <f t="shared" si="6"/>
        <v>0</v>
      </c>
      <c r="V35" s="9">
        <v>0</v>
      </c>
      <c r="W35" s="9">
        <f t="shared" si="7"/>
        <v>61.19</v>
      </c>
      <c r="X35" s="9" t="s">
        <v>15</v>
      </c>
    </row>
    <row r="36" s="1" customFormat="1" spans="1:24">
      <c r="A36" s="9">
        <v>34</v>
      </c>
      <c r="B36" s="15" t="s">
        <v>87</v>
      </c>
      <c r="C36" s="16">
        <v>3885.8</v>
      </c>
      <c r="D36" s="16">
        <v>12885.8</v>
      </c>
      <c r="E36" s="17">
        <f t="shared" ref="E36:E70" si="9">C36/D36*100%</f>
        <v>0.301556752394108</v>
      </c>
      <c r="F36" s="16">
        <f t="shared" ref="F36:F70" si="10">ROUND(E36*40,2)</f>
        <v>12.06</v>
      </c>
      <c r="G36" s="16">
        <v>3885.8</v>
      </c>
      <c r="H36" s="16">
        <v>12885.8</v>
      </c>
      <c r="I36" s="17">
        <f t="shared" ref="I36:I70" si="11">G36/H36*100%</f>
        <v>0.301556752394108</v>
      </c>
      <c r="J36" s="9">
        <f t="shared" ref="J36:J70" si="12">ROUND(I36*30,2)</f>
        <v>9.05</v>
      </c>
      <c r="K36" s="9">
        <v>15</v>
      </c>
      <c r="L36" s="9">
        <v>15</v>
      </c>
      <c r="M36" s="18">
        <f t="shared" ref="M36:M70" si="13">L36/N36</f>
        <v>1</v>
      </c>
      <c r="N36" s="9">
        <v>15</v>
      </c>
      <c r="O36" s="9">
        <v>0</v>
      </c>
      <c r="P36" s="9">
        <v>44</v>
      </c>
      <c r="Q36" s="17">
        <f t="shared" ref="Q36:Q70" si="14">ROUND(O36/P36,2)</f>
        <v>0</v>
      </c>
      <c r="R36" s="13">
        <v>0</v>
      </c>
      <c r="S36" s="13">
        <v>115198.98</v>
      </c>
      <c r="T36" s="12">
        <f t="shared" ref="T36:T70" si="15">ROUND(R36/S36,2)</f>
        <v>0</v>
      </c>
      <c r="U36" s="9">
        <f t="shared" ref="U36:U70" si="16">Q36*5+T36*5</f>
        <v>0</v>
      </c>
      <c r="V36" s="9">
        <v>0</v>
      </c>
      <c r="W36" s="9">
        <f t="shared" ref="W36:W70" si="17">F36+J36+K36+N36+U36+V36</f>
        <v>51.11</v>
      </c>
      <c r="X36" s="9" t="s">
        <v>30</v>
      </c>
    </row>
    <row r="37" s="1" customFormat="1" spans="1:24">
      <c r="A37" s="9">
        <v>35</v>
      </c>
      <c r="B37" s="15" t="s">
        <v>88</v>
      </c>
      <c r="C37" s="16">
        <v>733160.68</v>
      </c>
      <c r="D37" s="16">
        <v>756716.68</v>
      </c>
      <c r="E37" s="17">
        <f t="shared" si="9"/>
        <v>0.968870780012408</v>
      </c>
      <c r="F37" s="16">
        <f t="shared" si="10"/>
        <v>38.75</v>
      </c>
      <c r="G37" s="16">
        <v>715160.68</v>
      </c>
      <c r="H37" s="16">
        <v>756716.68</v>
      </c>
      <c r="I37" s="17">
        <f t="shared" si="11"/>
        <v>0.945083806002532</v>
      </c>
      <c r="J37" s="9">
        <f t="shared" si="12"/>
        <v>28.35</v>
      </c>
      <c r="K37" s="9">
        <v>15</v>
      </c>
      <c r="L37" s="9">
        <v>30</v>
      </c>
      <c r="M37" s="18">
        <f t="shared" si="13"/>
        <v>2</v>
      </c>
      <c r="N37" s="9">
        <v>15</v>
      </c>
      <c r="O37" s="9">
        <v>0</v>
      </c>
      <c r="P37" s="9">
        <v>44</v>
      </c>
      <c r="Q37" s="17">
        <f t="shared" si="14"/>
        <v>0</v>
      </c>
      <c r="R37" s="13">
        <v>0</v>
      </c>
      <c r="S37" s="13">
        <v>115198.98</v>
      </c>
      <c r="T37" s="12">
        <f t="shared" si="15"/>
        <v>0</v>
      </c>
      <c r="U37" s="9">
        <f t="shared" si="16"/>
        <v>0</v>
      </c>
      <c r="V37" s="9">
        <v>0</v>
      </c>
      <c r="W37" s="9">
        <f t="shared" si="17"/>
        <v>97.1</v>
      </c>
      <c r="X37" s="9" t="s">
        <v>17</v>
      </c>
    </row>
    <row r="38" s="1" customFormat="1" spans="1:24">
      <c r="A38" s="9">
        <v>36</v>
      </c>
      <c r="B38" s="15" t="s">
        <v>89</v>
      </c>
      <c r="C38" s="16">
        <v>2260</v>
      </c>
      <c r="D38" s="16">
        <v>11110</v>
      </c>
      <c r="E38" s="17">
        <f t="shared" si="9"/>
        <v>0.203420342034203</v>
      </c>
      <c r="F38" s="16">
        <f t="shared" si="10"/>
        <v>8.14</v>
      </c>
      <c r="G38" s="16">
        <v>2260</v>
      </c>
      <c r="H38" s="16">
        <v>11110</v>
      </c>
      <c r="I38" s="17">
        <f t="shared" si="11"/>
        <v>0.203420342034203</v>
      </c>
      <c r="J38" s="9">
        <f t="shared" si="12"/>
        <v>6.1</v>
      </c>
      <c r="K38" s="9">
        <v>15</v>
      </c>
      <c r="L38" s="20">
        <v>15</v>
      </c>
      <c r="M38" s="18">
        <f t="shared" si="13"/>
        <v>1</v>
      </c>
      <c r="N38" s="20">
        <v>15</v>
      </c>
      <c r="O38" s="9">
        <v>0</v>
      </c>
      <c r="P38" s="9">
        <v>44</v>
      </c>
      <c r="Q38" s="17">
        <f t="shared" si="14"/>
        <v>0</v>
      </c>
      <c r="R38" s="13">
        <v>0</v>
      </c>
      <c r="S38" s="13">
        <v>115198.98</v>
      </c>
      <c r="T38" s="12">
        <f t="shared" si="15"/>
        <v>0</v>
      </c>
      <c r="U38" s="9">
        <f t="shared" si="16"/>
        <v>0</v>
      </c>
      <c r="V38" s="9">
        <v>0</v>
      </c>
      <c r="W38" s="9">
        <f t="shared" si="17"/>
        <v>44.24</v>
      </c>
      <c r="X38" s="9" t="s">
        <v>30</v>
      </c>
    </row>
    <row r="39" s="1" customFormat="1" spans="1:24">
      <c r="A39" s="9">
        <v>37</v>
      </c>
      <c r="B39" s="15" t="s">
        <v>90</v>
      </c>
      <c r="C39" s="16">
        <v>15850</v>
      </c>
      <c r="D39" s="16">
        <v>15850</v>
      </c>
      <c r="E39" s="17">
        <f t="shared" si="9"/>
        <v>1</v>
      </c>
      <c r="F39" s="16">
        <f t="shared" si="10"/>
        <v>40</v>
      </c>
      <c r="G39" s="16">
        <v>15850</v>
      </c>
      <c r="H39" s="16">
        <v>15850</v>
      </c>
      <c r="I39" s="17">
        <f t="shared" si="11"/>
        <v>1</v>
      </c>
      <c r="J39" s="9">
        <f t="shared" si="12"/>
        <v>30</v>
      </c>
      <c r="K39" s="9">
        <v>15</v>
      </c>
      <c r="L39" s="20">
        <v>15</v>
      </c>
      <c r="M39" s="18">
        <f t="shared" si="13"/>
        <v>1</v>
      </c>
      <c r="N39" s="20">
        <v>15</v>
      </c>
      <c r="O39" s="9">
        <v>0</v>
      </c>
      <c r="P39" s="9">
        <v>44</v>
      </c>
      <c r="Q39" s="17">
        <f t="shared" si="14"/>
        <v>0</v>
      </c>
      <c r="R39" s="13">
        <v>0</v>
      </c>
      <c r="S39" s="13">
        <v>115198.98</v>
      </c>
      <c r="T39" s="12">
        <f t="shared" si="15"/>
        <v>0</v>
      </c>
      <c r="U39" s="9">
        <f t="shared" si="16"/>
        <v>0</v>
      </c>
      <c r="V39" s="9">
        <v>0</v>
      </c>
      <c r="W39" s="9">
        <f t="shared" si="17"/>
        <v>100</v>
      </c>
      <c r="X39" s="9" t="s">
        <v>17</v>
      </c>
    </row>
    <row r="40" s="1" customFormat="1" spans="1:24">
      <c r="A40" s="9">
        <v>38</v>
      </c>
      <c r="B40" s="15" t="s">
        <v>91</v>
      </c>
      <c r="C40" s="16">
        <v>6642</v>
      </c>
      <c r="D40" s="16">
        <v>6642</v>
      </c>
      <c r="E40" s="17">
        <f t="shared" si="9"/>
        <v>1</v>
      </c>
      <c r="F40" s="16">
        <f t="shared" si="10"/>
        <v>40</v>
      </c>
      <c r="G40" s="16">
        <v>2871</v>
      </c>
      <c r="H40" s="16">
        <v>6642</v>
      </c>
      <c r="I40" s="17">
        <f t="shared" si="11"/>
        <v>0.432249322493225</v>
      </c>
      <c r="J40" s="9">
        <f t="shared" si="12"/>
        <v>12.97</v>
      </c>
      <c r="K40" s="9">
        <v>15</v>
      </c>
      <c r="L40" s="20">
        <v>15</v>
      </c>
      <c r="M40" s="18">
        <f t="shared" si="13"/>
        <v>1</v>
      </c>
      <c r="N40" s="20">
        <v>15</v>
      </c>
      <c r="O40" s="9">
        <v>0</v>
      </c>
      <c r="P40" s="9">
        <v>44</v>
      </c>
      <c r="Q40" s="17">
        <f t="shared" si="14"/>
        <v>0</v>
      </c>
      <c r="R40" s="13">
        <v>0</v>
      </c>
      <c r="S40" s="13">
        <v>115198.98</v>
      </c>
      <c r="T40" s="12">
        <f t="shared" si="15"/>
        <v>0</v>
      </c>
      <c r="U40" s="9">
        <f t="shared" si="16"/>
        <v>0</v>
      </c>
      <c r="V40" s="9">
        <v>0</v>
      </c>
      <c r="W40" s="9">
        <f t="shared" si="17"/>
        <v>82.97</v>
      </c>
      <c r="X40" s="9" t="s">
        <v>17</v>
      </c>
    </row>
    <row r="41" s="1" customFormat="1" spans="1:24">
      <c r="A41" s="9">
        <v>39</v>
      </c>
      <c r="B41" s="15" t="s">
        <v>92</v>
      </c>
      <c r="C41" s="16">
        <v>158078.4</v>
      </c>
      <c r="D41" s="16">
        <v>158078.4</v>
      </c>
      <c r="E41" s="17">
        <f t="shared" si="9"/>
        <v>1</v>
      </c>
      <c r="F41" s="16">
        <f t="shared" si="10"/>
        <v>40</v>
      </c>
      <c r="G41" s="16">
        <v>158078.4</v>
      </c>
      <c r="H41" s="16">
        <v>158078.4</v>
      </c>
      <c r="I41" s="17">
        <f t="shared" si="11"/>
        <v>1</v>
      </c>
      <c r="J41" s="9">
        <f t="shared" si="12"/>
        <v>30</v>
      </c>
      <c r="K41" s="9">
        <v>15</v>
      </c>
      <c r="L41" s="9">
        <v>45</v>
      </c>
      <c r="M41" s="18">
        <f t="shared" si="13"/>
        <v>3</v>
      </c>
      <c r="N41" s="9">
        <v>15</v>
      </c>
      <c r="O41" s="9">
        <v>1</v>
      </c>
      <c r="P41" s="9">
        <v>44</v>
      </c>
      <c r="Q41" s="17">
        <f t="shared" si="14"/>
        <v>0.02</v>
      </c>
      <c r="R41" s="13">
        <v>1335</v>
      </c>
      <c r="S41" s="13">
        <v>115198.98</v>
      </c>
      <c r="T41" s="12">
        <f t="shared" si="15"/>
        <v>0.01</v>
      </c>
      <c r="U41" s="9">
        <f t="shared" si="16"/>
        <v>0.15</v>
      </c>
      <c r="V41" s="9">
        <v>0</v>
      </c>
      <c r="W41" s="9">
        <f t="shared" si="17"/>
        <v>100.15</v>
      </c>
      <c r="X41" s="9" t="s">
        <v>17</v>
      </c>
    </row>
    <row r="42" s="1" customFormat="1" spans="1:24">
      <c r="A42" s="9">
        <v>40</v>
      </c>
      <c r="B42" s="15" t="s">
        <v>93</v>
      </c>
      <c r="C42" s="16">
        <v>31523.72</v>
      </c>
      <c r="D42" s="16">
        <v>31523.72</v>
      </c>
      <c r="E42" s="17">
        <f t="shared" si="9"/>
        <v>1</v>
      </c>
      <c r="F42" s="16">
        <f t="shared" si="10"/>
        <v>40</v>
      </c>
      <c r="G42" s="16">
        <v>31523.72</v>
      </c>
      <c r="H42" s="16">
        <v>31523.72</v>
      </c>
      <c r="I42" s="17">
        <f t="shared" si="11"/>
        <v>1</v>
      </c>
      <c r="J42" s="9">
        <f t="shared" si="12"/>
        <v>30</v>
      </c>
      <c r="K42" s="9">
        <v>15</v>
      </c>
      <c r="L42" s="20">
        <v>0</v>
      </c>
      <c r="M42" s="18" t="str">
        <f>IFERROR(L42/N42,"0")</f>
        <v>0</v>
      </c>
      <c r="N42" s="20"/>
      <c r="O42" s="9">
        <v>0</v>
      </c>
      <c r="P42" s="9">
        <v>44</v>
      </c>
      <c r="Q42" s="17">
        <f t="shared" si="14"/>
        <v>0</v>
      </c>
      <c r="R42" s="13">
        <v>0</v>
      </c>
      <c r="S42" s="13">
        <v>115198.98</v>
      </c>
      <c r="T42" s="12">
        <f t="shared" si="15"/>
        <v>0</v>
      </c>
      <c r="U42" s="9">
        <f t="shared" si="16"/>
        <v>0</v>
      </c>
      <c r="V42" s="9">
        <v>0</v>
      </c>
      <c r="W42" s="9">
        <f t="shared" si="17"/>
        <v>85</v>
      </c>
      <c r="X42" s="9" t="s">
        <v>17</v>
      </c>
    </row>
    <row r="43" s="1" customFormat="1" spans="1:24">
      <c r="A43" s="9">
        <v>41</v>
      </c>
      <c r="B43" s="15" t="s">
        <v>94</v>
      </c>
      <c r="C43" s="16">
        <v>87240</v>
      </c>
      <c r="D43" s="16">
        <v>87240</v>
      </c>
      <c r="E43" s="17">
        <f t="shared" si="9"/>
        <v>1</v>
      </c>
      <c r="F43" s="16">
        <f t="shared" si="10"/>
        <v>40</v>
      </c>
      <c r="G43" s="16">
        <v>87240</v>
      </c>
      <c r="H43" s="16">
        <v>87240</v>
      </c>
      <c r="I43" s="17">
        <f t="shared" si="11"/>
        <v>1</v>
      </c>
      <c r="J43" s="9">
        <f t="shared" si="12"/>
        <v>30</v>
      </c>
      <c r="K43" s="9">
        <v>15</v>
      </c>
      <c r="L43" s="20">
        <v>13</v>
      </c>
      <c r="M43" s="18">
        <f>L43/N43</f>
        <v>1</v>
      </c>
      <c r="N43" s="20">
        <v>13</v>
      </c>
      <c r="O43" s="9">
        <v>0</v>
      </c>
      <c r="P43" s="9">
        <v>44</v>
      </c>
      <c r="Q43" s="17">
        <f t="shared" si="14"/>
        <v>0</v>
      </c>
      <c r="R43" s="13">
        <v>0</v>
      </c>
      <c r="S43" s="13">
        <v>115198.98</v>
      </c>
      <c r="T43" s="12">
        <f t="shared" si="15"/>
        <v>0</v>
      </c>
      <c r="U43" s="9">
        <f t="shared" si="16"/>
        <v>0</v>
      </c>
      <c r="V43" s="9">
        <v>0</v>
      </c>
      <c r="W43" s="9">
        <f t="shared" si="17"/>
        <v>98</v>
      </c>
      <c r="X43" s="9" t="s">
        <v>17</v>
      </c>
    </row>
    <row r="44" s="1" customFormat="1" spans="1:24">
      <c r="A44" s="9">
        <v>42</v>
      </c>
      <c r="B44" s="15" t="s">
        <v>95</v>
      </c>
      <c r="C44" s="16">
        <v>6400</v>
      </c>
      <c r="D44" s="16">
        <v>6400</v>
      </c>
      <c r="E44" s="17">
        <f t="shared" si="9"/>
        <v>1</v>
      </c>
      <c r="F44" s="16">
        <f t="shared" si="10"/>
        <v>40</v>
      </c>
      <c r="G44" s="16">
        <v>6400</v>
      </c>
      <c r="H44" s="16">
        <v>6400</v>
      </c>
      <c r="I44" s="17">
        <f t="shared" si="11"/>
        <v>1</v>
      </c>
      <c r="J44" s="9">
        <f t="shared" si="12"/>
        <v>30</v>
      </c>
      <c r="K44" s="9">
        <v>15</v>
      </c>
      <c r="L44" s="20">
        <v>0</v>
      </c>
      <c r="M44" s="18" t="str">
        <f>IFERROR(L44/N44,"0")</f>
        <v>0</v>
      </c>
      <c r="N44" s="20"/>
      <c r="O44" s="9">
        <v>0</v>
      </c>
      <c r="P44" s="9">
        <v>44</v>
      </c>
      <c r="Q44" s="17">
        <f t="shared" si="14"/>
        <v>0</v>
      </c>
      <c r="R44" s="13">
        <v>0</v>
      </c>
      <c r="S44" s="13">
        <v>115198.98</v>
      </c>
      <c r="T44" s="12">
        <f t="shared" si="15"/>
        <v>0</v>
      </c>
      <c r="U44" s="9">
        <f t="shared" si="16"/>
        <v>0</v>
      </c>
      <c r="V44" s="9">
        <v>0</v>
      </c>
      <c r="W44" s="9">
        <f t="shared" si="17"/>
        <v>85</v>
      </c>
      <c r="X44" s="9" t="s">
        <v>17</v>
      </c>
    </row>
    <row r="45" s="1" customFormat="1" spans="1:24">
      <c r="A45" s="9">
        <v>43</v>
      </c>
      <c r="B45" s="15" t="s">
        <v>96</v>
      </c>
      <c r="C45" s="16">
        <v>14745</v>
      </c>
      <c r="D45" s="16">
        <v>14745</v>
      </c>
      <c r="E45" s="17">
        <f t="shared" si="9"/>
        <v>1</v>
      </c>
      <c r="F45" s="16">
        <f t="shared" si="10"/>
        <v>40</v>
      </c>
      <c r="G45" s="16">
        <v>14745</v>
      </c>
      <c r="H45" s="16">
        <v>14745</v>
      </c>
      <c r="I45" s="17">
        <f t="shared" si="11"/>
        <v>1</v>
      </c>
      <c r="J45" s="9">
        <f t="shared" si="12"/>
        <v>30</v>
      </c>
      <c r="K45" s="9">
        <v>15</v>
      </c>
      <c r="L45" s="9">
        <v>30</v>
      </c>
      <c r="M45" s="18">
        <f>L45/N45</f>
        <v>2</v>
      </c>
      <c r="N45" s="9">
        <v>15</v>
      </c>
      <c r="O45" s="9">
        <v>0</v>
      </c>
      <c r="P45" s="9">
        <v>44</v>
      </c>
      <c r="Q45" s="17">
        <f t="shared" si="14"/>
        <v>0</v>
      </c>
      <c r="R45" s="13">
        <v>0</v>
      </c>
      <c r="S45" s="13">
        <v>115198.98</v>
      </c>
      <c r="T45" s="12">
        <f t="shared" si="15"/>
        <v>0</v>
      </c>
      <c r="U45" s="9">
        <f t="shared" si="16"/>
        <v>0</v>
      </c>
      <c r="V45" s="9">
        <v>0</v>
      </c>
      <c r="W45" s="9">
        <f t="shared" si="17"/>
        <v>100</v>
      </c>
      <c r="X45" s="9" t="s">
        <v>17</v>
      </c>
    </row>
    <row r="46" s="1" customFormat="1" spans="1:24">
      <c r="A46" s="9">
        <v>44</v>
      </c>
      <c r="B46" s="15" t="s">
        <v>97</v>
      </c>
      <c r="C46" s="16">
        <v>65926.39</v>
      </c>
      <c r="D46" s="16">
        <v>65926.39</v>
      </c>
      <c r="E46" s="17">
        <f t="shared" si="9"/>
        <v>1</v>
      </c>
      <c r="F46" s="16">
        <f t="shared" si="10"/>
        <v>40</v>
      </c>
      <c r="G46" s="16">
        <v>62434.21</v>
      </c>
      <c r="H46" s="16">
        <v>65926.39</v>
      </c>
      <c r="I46" s="17">
        <f t="shared" si="11"/>
        <v>0.947029103216481</v>
      </c>
      <c r="J46" s="9">
        <f t="shared" si="12"/>
        <v>28.41</v>
      </c>
      <c r="K46" s="9">
        <v>15</v>
      </c>
      <c r="L46" s="20">
        <v>15</v>
      </c>
      <c r="M46" s="18">
        <f>L46/N46</f>
        <v>1</v>
      </c>
      <c r="N46" s="20">
        <v>15</v>
      </c>
      <c r="O46" s="9">
        <v>0</v>
      </c>
      <c r="P46" s="9">
        <v>44</v>
      </c>
      <c r="Q46" s="17">
        <f t="shared" si="14"/>
        <v>0</v>
      </c>
      <c r="R46" s="13">
        <v>0</v>
      </c>
      <c r="S46" s="13">
        <v>115198.98</v>
      </c>
      <c r="T46" s="12">
        <f t="shared" si="15"/>
        <v>0</v>
      </c>
      <c r="U46" s="9">
        <f t="shared" si="16"/>
        <v>0</v>
      </c>
      <c r="V46" s="9">
        <v>0</v>
      </c>
      <c r="W46" s="9">
        <f t="shared" si="17"/>
        <v>98.41</v>
      </c>
      <c r="X46" s="9" t="s">
        <v>17</v>
      </c>
    </row>
    <row r="47" s="1" customFormat="1" spans="1:24">
      <c r="A47" s="9">
        <v>45</v>
      </c>
      <c r="B47" s="15" t="s">
        <v>98</v>
      </c>
      <c r="C47" s="16">
        <v>6400</v>
      </c>
      <c r="D47" s="16">
        <v>6400</v>
      </c>
      <c r="E47" s="17">
        <f t="shared" si="9"/>
        <v>1</v>
      </c>
      <c r="F47" s="16">
        <f t="shared" si="10"/>
        <v>40</v>
      </c>
      <c r="G47" s="16">
        <v>2400</v>
      </c>
      <c r="H47" s="16">
        <v>6400</v>
      </c>
      <c r="I47" s="17">
        <f t="shared" si="11"/>
        <v>0.375</v>
      </c>
      <c r="J47" s="9">
        <f t="shared" si="12"/>
        <v>11.25</v>
      </c>
      <c r="K47" s="9">
        <v>15</v>
      </c>
      <c r="L47" s="20">
        <v>14</v>
      </c>
      <c r="M47" s="18">
        <f t="shared" si="13"/>
        <v>1</v>
      </c>
      <c r="N47" s="20">
        <v>14</v>
      </c>
      <c r="O47" s="9">
        <v>0</v>
      </c>
      <c r="P47" s="9">
        <v>44</v>
      </c>
      <c r="Q47" s="17">
        <f t="shared" si="14"/>
        <v>0</v>
      </c>
      <c r="R47" s="13">
        <v>0</v>
      </c>
      <c r="S47" s="13">
        <v>115198.98</v>
      </c>
      <c r="T47" s="12">
        <f t="shared" si="15"/>
        <v>0</v>
      </c>
      <c r="U47" s="9">
        <f t="shared" si="16"/>
        <v>0</v>
      </c>
      <c r="V47" s="9">
        <v>0</v>
      </c>
      <c r="W47" s="9">
        <f t="shared" si="17"/>
        <v>80.25</v>
      </c>
      <c r="X47" s="9" t="s">
        <v>17</v>
      </c>
    </row>
    <row r="48" s="1" customFormat="1" spans="1:24">
      <c r="A48" s="9">
        <v>46</v>
      </c>
      <c r="B48" s="15" t="s">
        <v>99</v>
      </c>
      <c r="C48" s="16">
        <v>15670</v>
      </c>
      <c r="D48" s="16">
        <v>15670</v>
      </c>
      <c r="E48" s="17">
        <f t="shared" si="9"/>
        <v>1</v>
      </c>
      <c r="F48" s="16">
        <f t="shared" si="10"/>
        <v>40</v>
      </c>
      <c r="G48" s="16">
        <v>15670</v>
      </c>
      <c r="H48" s="16">
        <v>15670</v>
      </c>
      <c r="I48" s="17">
        <f t="shared" si="11"/>
        <v>1</v>
      </c>
      <c r="J48" s="9">
        <f t="shared" si="12"/>
        <v>30</v>
      </c>
      <c r="K48" s="9">
        <v>15</v>
      </c>
      <c r="L48" s="9">
        <v>30</v>
      </c>
      <c r="M48" s="18">
        <f t="shared" si="13"/>
        <v>2</v>
      </c>
      <c r="N48" s="9">
        <v>15</v>
      </c>
      <c r="O48" s="9">
        <v>0</v>
      </c>
      <c r="P48" s="9">
        <v>44</v>
      </c>
      <c r="Q48" s="17">
        <f t="shared" si="14"/>
        <v>0</v>
      </c>
      <c r="R48" s="13">
        <v>0</v>
      </c>
      <c r="S48" s="13">
        <v>115198.98</v>
      </c>
      <c r="T48" s="12">
        <f t="shared" si="15"/>
        <v>0</v>
      </c>
      <c r="U48" s="9">
        <f t="shared" si="16"/>
        <v>0</v>
      </c>
      <c r="V48" s="9">
        <v>0</v>
      </c>
      <c r="W48" s="9">
        <f t="shared" si="17"/>
        <v>100</v>
      </c>
      <c r="X48" s="9" t="s">
        <v>17</v>
      </c>
    </row>
    <row r="49" s="1" customFormat="1" spans="1:24">
      <c r="A49" s="9">
        <v>47</v>
      </c>
      <c r="B49" s="15" t="s">
        <v>100</v>
      </c>
      <c r="C49" s="16">
        <v>45641.3</v>
      </c>
      <c r="D49" s="16">
        <v>45641.3</v>
      </c>
      <c r="E49" s="17">
        <f t="shared" si="9"/>
        <v>1</v>
      </c>
      <c r="F49" s="16">
        <f t="shared" si="10"/>
        <v>40</v>
      </c>
      <c r="G49" s="16">
        <v>43194.2</v>
      </c>
      <c r="H49" s="16">
        <v>45641.3</v>
      </c>
      <c r="I49" s="17">
        <f t="shared" si="11"/>
        <v>0.946384086342852</v>
      </c>
      <c r="J49" s="9">
        <f t="shared" si="12"/>
        <v>28.39</v>
      </c>
      <c r="K49" s="9">
        <v>15</v>
      </c>
      <c r="L49" s="9">
        <v>30</v>
      </c>
      <c r="M49" s="18">
        <f t="shared" si="13"/>
        <v>2</v>
      </c>
      <c r="N49" s="9">
        <v>15</v>
      </c>
      <c r="O49" s="9">
        <v>0</v>
      </c>
      <c r="P49" s="9">
        <v>44</v>
      </c>
      <c r="Q49" s="17">
        <f t="shared" si="14"/>
        <v>0</v>
      </c>
      <c r="R49" s="13">
        <v>0</v>
      </c>
      <c r="S49" s="13">
        <v>115198.98</v>
      </c>
      <c r="T49" s="12">
        <f t="shared" si="15"/>
        <v>0</v>
      </c>
      <c r="U49" s="9">
        <f t="shared" si="16"/>
        <v>0</v>
      </c>
      <c r="V49" s="9">
        <v>0</v>
      </c>
      <c r="W49" s="9">
        <f t="shared" si="17"/>
        <v>98.39</v>
      </c>
      <c r="X49" s="9" t="s">
        <v>17</v>
      </c>
    </row>
    <row r="50" s="1" customFormat="1" spans="1:24">
      <c r="A50" s="9">
        <v>48</v>
      </c>
      <c r="B50" s="15" t="s">
        <v>101</v>
      </c>
      <c r="C50" s="16">
        <v>53955</v>
      </c>
      <c r="D50" s="16">
        <v>64855</v>
      </c>
      <c r="E50" s="17">
        <f t="shared" si="9"/>
        <v>0.831932773109244</v>
      </c>
      <c r="F50" s="16">
        <f t="shared" si="10"/>
        <v>33.28</v>
      </c>
      <c r="G50" s="16">
        <v>53955</v>
      </c>
      <c r="H50" s="16">
        <v>64855</v>
      </c>
      <c r="I50" s="17">
        <f t="shared" si="11"/>
        <v>0.831932773109244</v>
      </c>
      <c r="J50" s="9">
        <f t="shared" si="12"/>
        <v>24.96</v>
      </c>
      <c r="K50" s="9">
        <v>15</v>
      </c>
      <c r="L50" s="9">
        <v>44</v>
      </c>
      <c r="M50" s="18">
        <f t="shared" si="13"/>
        <v>2.99931833674165</v>
      </c>
      <c r="N50" s="9">
        <v>14.67</v>
      </c>
      <c r="O50" s="9">
        <v>0</v>
      </c>
      <c r="P50" s="9">
        <v>44</v>
      </c>
      <c r="Q50" s="17">
        <f t="shared" si="14"/>
        <v>0</v>
      </c>
      <c r="R50" s="13">
        <v>0</v>
      </c>
      <c r="S50" s="13">
        <v>115198.98</v>
      </c>
      <c r="T50" s="12">
        <f t="shared" si="15"/>
        <v>0</v>
      </c>
      <c r="U50" s="9">
        <f t="shared" si="16"/>
        <v>0</v>
      </c>
      <c r="V50" s="9">
        <v>0</v>
      </c>
      <c r="W50" s="9">
        <f t="shared" si="17"/>
        <v>87.91</v>
      </c>
      <c r="X50" s="9" t="s">
        <v>17</v>
      </c>
    </row>
    <row r="51" s="1" customFormat="1" spans="1:24">
      <c r="A51" s="9">
        <v>49</v>
      </c>
      <c r="B51" s="15" t="s">
        <v>102</v>
      </c>
      <c r="C51" s="16">
        <v>1900</v>
      </c>
      <c r="D51" s="16">
        <v>1900</v>
      </c>
      <c r="E51" s="17">
        <f t="shared" si="9"/>
        <v>1</v>
      </c>
      <c r="F51" s="16">
        <f t="shared" si="10"/>
        <v>40</v>
      </c>
      <c r="G51" s="16">
        <v>1900</v>
      </c>
      <c r="H51" s="16">
        <v>1900</v>
      </c>
      <c r="I51" s="17">
        <f t="shared" si="11"/>
        <v>1</v>
      </c>
      <c r="J51" s="9">
        <f t="shared" si="12"/>
        <v>30</v>
      </c>
      <c r="K51" s="9">
        <v>15</v>
      </c>
      <c r="L51" s="20">
        <v>14</v>
      </c>
      <c r="M51" s="18">
        <f t="shared" si="13"/>
        <v>1</v>
      </c>
      <c r="N51" s="20">
        <v>14</v>
      </c>
      <c r="O51" s="9">
        <v>0</v>
      </c>
      <c r="P51" s="9">
        <v>44</v>
      </c>
      <c r="Q51" s="17">
        <f t="shared" si="14"/>
        <v>0</v>
      </c>
      <c r="R51" s="13">
        <v>0</v>
      </c>
      <c r="S51" s="13">
        <v>115198.98</v>
      </c>
      <c r="T51" s="12">
        <f t="shared" si="15"/>
        <v>0</v>
      </c>
      <c r="U51" s="9">
        <f t="shared" si="16"/>
        <v>0</v>
      </c>
      <c r="V51" s="9">
        <v>0</v>
      </c>
      <c r="W51" s="9">
        <f t="shared" si="17"/>
        <v>99</v>
      </c>
      <c r="X51" s="9" t="s">
        <v>17</v>
      </c>
    </row>
    <row r="52" s="1" customFormat="1" spans="1:24">
      <c r="A52" s="9">
        <v>50</v>
      </c>
      <c r="B52" s="15" t="s">
        <v>103</v>
      </c>
      <c r="C52" s="16">
        <v>16000</v>
      </c>
      <c r="D52" s="16">
        <v>16000</v>
      </c>
      <c r="E52" s="17">
        <f t="shared" si="9"/>
        <v>1</v>
      </c>
      <c r="F52" s="16">
        <f t="shared" si="10"/>
        <v>40</v>
      </c>
      <c r="G52" s="16">
        <v>16000</v>
      </c>
      <c r="H52" s="16">
        <v>16000</v>
      </c>
      <c r="I52" s="17">
        <f t="shared" si="11"/>
        <v>1</v>
      </c>
      <c r="J52" s="9">
        <f t="shared" si="12"/>
        <v>30</v>
      </c>
      <c r="K52" s="9">
        <v>15</v>
      </c>
      <c r="L52" s="20">
        <v>15</v>
      </c>
      <c r="M52" s="18">
        <f t="shared" si="13"/>
        <v>1</v>
      </c>
      <c r="N52" s="20">
        <v>15</v>
      </c>
      <c r="O52" s="9">
        <v>0</v>
      </c>
      <c r="P52" s="9">
        <v>44</v>
      </c>
      <c r="Q52" s="17">
        <f t="shared" si="14"/>
        <v>0</v>
      </c>
      <c r="R52" s="13">
        <v>0</v>
      </c>
      <c r="S52" s="13">
        <v>115198.98</v>
      </c>
      <c r="T52" s="12">
        <f t="shared" si="15"/>
        <v>0</v>
      </c>
      <c r="U52" s="9">
        <f t="shared" si="16"/>
        <v>0</v>
      </c>
      <c r="V52" s="9">
        <v>0</v>
      </c>
      <c r="W52" s="9">
        <f t="shared" si="17"/>
        <v>100</v>
      </c>
      <c r="X52" s="9" t="s">
        <v>17</v>
      </c>
    </row>
    <row r="53" s="1" customFormat="1" spans="1:24">
      <c r="A53" s="9">
        <v>51</v>
      </c>
      <c r="B53" s="15" t="s">
        <v>104</v>
      </c>
      <c r="C53" s="16">
        <v>69469.25</v>
      </c>
      <c r="D53" s="16">
        <v>69469.25</v>
      </c>
      <c r="E53" s="17">
        <f t="shared" si="9"/>
        <v>1</v>
      </c>
      <c r="F53" s="16">
        <f t="shared" si="10"/>
        <v>40</v>
      </c>
      <c r="G53" s="16">
        <v>47547.01</v>
      </c>
      <c r="H53" s="16">
        <v>69469.25</v>
      </c>
      <c r="I53" s="17">
        <f t="shared" si="11"/>
        <v>0.684432464723601</v>
      </c>
      <c r="J53" s="9">
        <f t="shared" si="12"/>
        <v>20.53</v>
      </c>
      <c r="K53" s="9">
        <v>15</v>
      </c>
      <c r="L53" s="20">
        <v>15</v>
      </c>
      <c r="M53" s="18">
        <f t="shared" si="13"/>
        <v>1</v>
      </c>
      <c r="N53" s="20">
        <v>15</v>
      </c>
      <c r="O53" s="9">
        <v>0</v>
      </c>
      <c r="P53" s="9">
        <v>44</v>
      </c>
      <c r="Q53" s="17">
        <f t="shared" si="14"/>
        <v>0</v>
      </c>
      <c r="R53" s="13">
        <v>0</v>
      </c>
      <c r="S53" s="13">
        <v>115198.98</v>
      </c>
      <c r="T53" s="12">
        <f t="shared" si="15"/>
        <v>0</v>
      </c>
      <c r="U53" s="9">
        <f t="shared" si="16"/>
        <v>0</v>
      </c>
      <c r="V53" s="9">
        <v>0</v>
      </c>
      <c r="W53" s="9">
        <f t="shared" si="17"/>
        <v>90.53</v>
      </c>
      <c r="X53" s="9" t="s">
        <v>17</v>
      </c>
    </row>
    <row r="54" s="1" customFormat="1" spans="1:24">
      <c r="A54" s="9">
        <v>52</v>
      </c>
      <c r="B54" s="15" t="s">
        <v>105</v>
      </c>
      <c r="C54" s="16">
        <v>598</v>
      </c>
      <c r="D54" s="16">
        <v>598</v>
      </c>
      <c r="E54" s="17">
        <f t="shared" si="9"/>
        <v>1</v>
      </c>
      <c r="F54" s="16">
        <f t="shared" si="10"/>
        <v>40</v>
      </c>
      <c r="G54" s="16">
        <v>598</v>
      </c>
      <c r="H54" s="16">
        <v>598</v>
      </c>
      <c r="I54" s="17">
        <f t="shared" si="11"/>
        <v>1</v>
      </c>
      <c r="J54" s="9">
        <f t="shared" si="12"/>
        <v>30</v>
      </c>
      <c r="K54" s="9">
        <v>15</v>
      </c>
      <c r="L54" s="20">
        <v>15</v>
      </c>
      <c r="M54" s="18">
        <f t="shared" si="13"/>
        <v>1</v>
      </c>
      <c r="N54" s="20">
        <v>15</v>
      </c>
      <c r="O54" s="9">
        <v>0</v>
      </c>
      <c r="P54" s="9">
        <v>44</v>
      </c>
      <c r="Q54" s="17">
        <f t="shared" si="14"/>
        <v>0</v>
      </c>
      <c r="R54" s="13">
        <v>0</v>
      </c>
      <c r="S54" s="13">
        <v>115198.98</v>
      </c>
      <c r="T54" s="12">
        <f t="shared" si="15"/>
        <v>0</v>
      </c>
      <c r="U54" s="9">
        <f t="shared" si="16"/>
        <v>0</v>
      </c>
      <c r="V54" s="9">
        <v>0</v>
      </c>
      <c r="W54" s="9">
        <f t="shared" si="17"/>
        <v>100</v>
      </c>
      <c r="X54" s="9" t="s">
        <v>17</v>
      </c>
    </row>
    <row r="55" s="1" customFormat="1" spans="1:24">
      <c r="A55" s="9">
        <v>53</v>
      </c>
      <c r="B55" s="15" t="s">
        <v>14</v>
      </c>
      <c r="C55" s="16">
        <v>9030</v>
      </c>
      <c r="D55" s="16">
        <v>16248</v>
      </c>
      <c r="E55" s="17">
        <f t="shared" si="9"/>
        <v>0.55576070901034</v>
      </c>
      <c r="F55" s="16">
        <f t="shared" si="10"/>
        <v>22.23</v>
      </c>
      <c r="G55" s="16">
        <v>7218</v>
      </c>
      <c r="H55" s="16">
        <v>16248</v>
      </c>
      <c r="I55" s="17">
        <f t="shared" si="11"/>
        <v>0.44423929098966</v>
      </c>
      <c r="J55" s="9">
        <f t="shared" si="12"/>
        <v>13.33</v>
      </c>
      <c r="K55" s="9">
        <v>15</v>
      </c>
      <c r="L55" s="20">
        <v>14</v>
      </c>
      <c r="M55" s="18">
        <f t="shared" si="13"/>
        <v>1</v>
      </c>
      <c r="N55" s="20">
        <v>14</v>
      </c>
      <c r="O55" s="9">
        <v>0</v>
      </c>
      <c r="P55" s="9">
        <v>44</v>
      </c>
      <c r="Q55" s="17">
        <f t="shared" si="14"/>
        <v>0</v>
      </c>
      <c r="R55" s="13">
        <v>0</v>
      </c>
      <c r="S55" s="13">
        <v>115198.98</v>
      </c>
      <c r="T55" s="12">
        <f t="shared" si="15"/>
        <v>0</v>
      </c>
      <c r="U55" s="9">
        <f t="shared" si="16"/>
        <v>0</v>
      </c>
      <c r="V55" s="9">
        <v>0</v>
      </c>
      <c r="W55" s="9">
        <f t="shared" si="17"/>
        <v>64.56</v>
      </c>
      <c r="X55" s="9" t="s">
        <v>15</v>
      </c>
    </row>
    <row r="56" s="1" customFormat="1" spans="1:24">
      <c r="A56" s="9">
        <v>54</v>
      </c>
      <c r="B56" s="15" t="s">
        <v>106</v>
      </c>
      <c r="C56" s="16">
        <v>24297.5</v>
      </c>
      <c r="D56" s="16">
        <v>24297.5</v>
      </c>
      <c r="E56" s="17">
        <f t="shared" si="9"/>
        <v>1</v>
      </c>
      <c r="F56" s="16">
        <f t="shared" si="10"/>
        <v>40</v>
      </c>
      <c r="G56" s="16">
        <v>4000</v>
      </c>
      <c r="H56" s="16">
        <v>24297.5</v>
      </c>
      <c r="I56" s="17">
        <f t="shared" si="11"/>
        <v>0.164625990328223</v>
      </c>
      <c r="J56" s="9">
        <f t="shared" si="12"/>
        <v>4.94</v>
      </c>
      <c r="K56" s="9">
        <v>15</v>
      </c>
      <c r="L56" s="20">
        <v>15</v>
      </c>
      <c r="M56" s="18">
        <f t="shared" si="13"/>
        <v>1</v>
      </c>
      <c r="N56" s="20">
        <v>15</v>
      </c>
      <c r="O56" s="9">
        <v>0</v>
      </c>
      <c r="P56" s="9">
        <v>44</v>
      </c>
      <c r="Q56" s="17">
        <f t="shared" si="14"/>
        <v>0</v>
      </c>
      <c r="R56" s="13">
        <v>0</v>
      </c>
      <c r="S56" s="13">
        <v>115198.98</v>
      </c>
      <c r="T56" s="12">
        <f t="shared" si="15"/>
        <v>0</v>
      </c>
      <c r="U56" s="9">
        <f t="shared" si="16"/>
        <v>0</v>
      </c>
      <c r="V56" s="9">
        <v>0</v>
      </c>
      <c r="W56" s="9">
        <f t="shared" si="17"/>
        <v>74.94</v>
      </c>
      <c r="X56" s="9" t="s">
        <v>15</v>
      </c>
    </row>
    <row r="57" s="1" customFormat="1" spans="1:24">
      <c r="A57" s="9">
        <v>55</v>
      </c>
      <c r="B57" s="15" t="s">
        <v>107</v>
      </c>
      <c r="C57" s="16">
        <v>10932</v>
      </c>
      <c r="D57" s="16">
        <v>10932</v>
      </c>
      <c r="E57" s="17">
        <f t="shared" si="9"/>
        <v>1</v>
      </c>
      <c r="F57" s="16">
        <f t="shared" si="10"/>
        <v>40</v>
      </c>
      <c r="G57" s="16">
        <v>2040</v>
      </c>
      <c r="H57" s="16">
        <v>10932</v>
      </c>
      <c r="I57" s="17">
        <f t="shared" si="11"/>
        <v>0.186608122941822</v>
      </c>
      <c r="J57" s="9">
        <f t="shared" si="12"/>
        <v>5.6</v>
      </c>
      <c r="K57" s="9">
        <v>15</v>
      </c>
      <c r="L57" s="20">
        <v>14</v>
      </c>
      <c r="M57" s="18">
        <f t="shared" si="13"/>
        <v>1</v>
      </c>
      <c r="N57" s="20">
        <v>14</v>
      </c>
      <c r="O57" s="9">
        <v>0</v>
      </c>
      <c r="P57" s="9">
        <v>44</v>
      </c>
      <c r="Q57" s="17">
        <f t="shared" si="14"/>
        <v>0</v>
      </c>
      <c r="R57" s="13">
        <v>0</v>
      </c>
      <c r="S57" s="13">
        <v>115198.98</v>
      </c>
      <c r="T57" s="12">
        <f t="shared" si="15"/>
        <v>0</v>
      </c>
      <c r="U57" s="9">
        <f t="shared" si="16"/>
        <v>0</v>
      </c>
      <c r="V57" s="9">
        <v>0</v>
      </c>
      <c r="W57" s="9">
        <f t="shared" si="17"/>
        <v>74.6</v>
      </c>
      <c r="X57" s="9" t="s">
        <v>15</v>
      </c>
    </row>
    <row r="58" s="1" customFormat="1" spans="1:24">
      <c r="A58" s="9">
        <v>56</v>
      </c>
      <c r="B58" s="15" t="s">
        <v>108</v>
      </c>
      <c r="C58" s="20">
        <v>1200</v>
      </c>
      <c r="D58" s="20">
        <v>1200</v>
      </c>
      <c r="E58" s="17">
        <f t="shared" si="9"/>
        <v>1</v>
      </c>
      <c r="F58" s="16">
        <f t="shared" si="10"/>
        <v>40</v>
      </c>
      <c r="G58" s="20">
        <v>1200</v>
      </c>
      <c r="H58" s="20">
        <v>1200</v>
      </c>
      <c r="I58" s="17">
        <f t="shared" si="11"/>
        <v>1</v>
      </c>
      <c r="J58" s="9">
        <f t="shared" si="12"/>
        <v>30</v>
      </c>
      <c r="K58" s="9">
        <v>15</v>
      </c>
      <c r="L58" s="20">
        <v>15</v>
      </c>
      <c r="M58" s="18">
        <f t="shared" si="13"/>
        <v>1</v>
      </c>
      <c r="N58" s="20">
        <v>15</v>
      </c>
      <c r="O58" s="9">
        <v>0</v>
      </c>
      <c r="P58" s="9">
        <v>44</v>
      </c>
      <c r="Q58" s="17">
        <f t="shared" si="14"/>
        <v>0</v>
      </c>
      <c r="R58" s="13">
        <v>0</v>
      </c>
      <c r="S58" s="13">
        <v>115198.98</v>
      </c>
      <c r="T58" s="12">
        <f t="shared" si="15"/>
        <v>0</v>
      </c>
      <c r="U58" s="9">
        <f t="shared" si="16"/>
        <v>0</v>
      </c>
      <c r="V58" s="9">
        <v>0</v>
      </c>
      <c r="W58" s="9">
        <f t="shared" si="17"/>
        <v>100</v>
      </c>
      <c r="X58" s="9" t="s">
        <v>17</v>
      </c>
    </row>
    <row r="59" s="1" customFormat="1" spans="1:24">
      <c r="A59" s="9">
        <v>57</v>
      </c>
      <c r="B59" s="15" t="s">
        <v>109</v>
      </c>
      <c r="C59" s="16">
        <v>10400</v>
      </c>
      <c r="D59" s="16">
        <v>10400</v>
      </c>
      <c r="E59" s="17">
        <f t="shared" si="9"/>
        <v>1</v>
      </c>
      <c r="F59" s="16">
        <f t="shared" si="10"/>
        <v>40</v>
      </c>
      <c r="G59" s="16">
        <v>10400</v>
      </c>
      <c r="H59" s="16">
        <v>10400</v>
      </c>
      <c r="I59" s="17">
        <f t="shared" si="11"/>
        <v>1</v>
      </c>
      <c r="J59" s="9">
        <f t="shared" si="12"/>
        <v>30</v>
      </c>
      <c r="K59" s="9">
        <v>15</v>
      </c>
      <c r="L59" s="20">
        <v>15</v>
      </c>
      <c r="M59" s="18">
        <f t="shared" si="13"/>
        <v>1</v>
      </c>
      <c r="N59" s="20">
        <v>15</v>
      </c>
      <c r="O59" s="9">
        <v>0</v>
      </c>
      <c r="P59" s="9">
        <v>44</v>
      </c>
      <c r="Q59" s="17">
        <f t="shared" si="14"/>
        <v>0</v>
      </c>
      <c r="R59" s="13">
        <v>0</v>
      </c>
      <c r="S59" s="13">
        <v>115198.98</v>
      </c>
      <c r="T59" s="12">
        <f t="shared" si="15"/>
        <v>0</v>
      </c>
      <c r="U59" s="9">
        <f t="shared" si="16"/>
        <v>0</v>
      </c>
      <c r="V59" s="9">
        <v>0</v>
      </c>
      <c r="W59" s="9">
        <f t="shared" si="17"/>
        <v>100</v>
      </c>
      <c r="X59" s="9" t="s">
        <v>17</v>
      </c>
    </row>
    <row r="60" s="1" customFormat="1" spans="1:24">
      <c r="A60" s="9">
        <v>58</v>
      </c>
      <c r="B60" s="15" t="s">
        <v>110</v>
      </c>
      <c r="C60" s="16">
        <v>17050</v>
      </c>
      <c r="D60" s="16">
        <v>27980</v>
      </c>
      <c r="E60" s="17">
        <f t="shared" si="9"/>
        <v>0.609363831308077</v>
      </c>
      <c r="F60" s="16">
        <f t="shared" si="10"/>
        <v>24.37</v>
      </c>
      <c r="G60" s="16">
        <v>17050</v>
      </c>
      <c r="H60" s="16">
        <v>27980</v>
      </c>
      <c r="I60" s="17">
        <f t="shared" si="11"/>
        <v>0.609363831308077</v>
      </c>
      <c r="J60" s="9">
        <f t="shared" si="12"/>
        <v>18.28</v>
      </c>
      <c r="K60" s="9">
        <v>15</v>
      </c>
      <c r="L60" s="20">
        <v>15</v>
      </c>
      <c r="M60" s="18">
        <f t="shared" si="13"/>
        <v>1</v>
      </c>
      <c r="N60" s="20">
        <v>15</v>
      </c>
      <c r="O60" s="9">
        <v>0</v>
      </c>
      <c r="P60" s="9">
        <v>44</v>
      </c>
      <c r="Q60" s="17">
        <f t="shared" si="14"/>
        <v>0</v>
      </c>
      <c r="R60" s="13">
        <v>0</v>
      </c>
      <c r="S60" s="13">
        <v>115198.98</v>
      </c>
      <c r="T60" s="12">
        <f t="shared" si="15"/>
        <v>0</v>
      </c>
      <c r="U60" s="9">
        <f t="shared" si="16"/>
        <v>0</v>
      </c>
      <c r="V60" s="9">
        <v>0</v>
      </c>
      <c r="W60" s="9">
        <f t="shared" si="17"/>
        <v>72.65</v>
      </c>
      <c r="X60" s="9" t="s">
        <v>15</v>
      </c>
    </row>
    <row r="61" s="1" customFormat="1" spans="1:24">
      <c r="A61" s="9">
        <v>59</v>
      </c>
      <c r="B61" s="15" t="s">
        <v>111</v>
      </c>
      <c r="C61" s="16">
        <v>18814</v>
      </c>
      <c r="D61" s="16">
        <v>18814</v>
      </c>
      <c r="E61" s="17">
        <f t="shared" si="9"/>
        <v>1</v>
      </c>
      <c r="F61" s="16">
        <f t="shared" si="10"/>
        <v>40</v>
      </c>
      <c r="G61" s="16">
        <v>17996</v>
      </c>
      <c r="H61" s="16">
        <v>18814</v>
      </c>
      <c r="I61" s="17">
        <f t="shared" si="11"/>
        <v>0.956521739130435</v>
      </c>
      <c r="J61" s="9">
        <f t="shared" si="12"/>
        <v>28.7</v>
      </c>
      <c r="K61" s="9">
        <v>15</v>
      </c>
      <c r="L61" s="20">
        <v>15</v>
      </c>
      <c r="M61" s="18">
        <f t="shared" si="13"/>
        <v>1</v>
      </c>
      <c r="N61" s="20">
        <v>15</v>
      </c>
      <c r="O61" s="9">
        <v>0</v>
      </c>
      <c r="P61" s="9">
        <v>44</v>
      </c>
      <c r="Q61" s="17">
        <f t="shared" si="14"/>
        <v>0</v>
      </c>
      <c r="R61" s="13">
        <v>0</v>
      </c>
      <c r="S61" s="13">
        <v>115198.98</v>
      </c>
      <c r="T61" s="12">
        <f t="shared" si="15"/>
        <v>0</v>
      </c>
      <c r="U61" s="9">
        <f t="shared" si="16"/>
        <v>0</v>
      </c>
      <c r="V61" s="9">
        <v>0</v>
      </c>
      <c r="W61" s="9">
        <f t="shared" si="17"/>
        <v>98.7</v>
      </c>
      <c r="X61" s="9" t="s">
        <v>17</v>
      </c>
    </row>
    <row r="62" s="1" customFormat="1" spans="1:24">
      <c r="A62" s="9">
        <v>60</v>
      </c>
      <c r="B62" s="15" t="s">
        <v>112</v>
      </c>
      <c r="C62" s="16">
        <v>11274</v>
      </c>
      <c r="D62" s="16">
        <v>11274</v>
      </c>
      <c r="E62" s="17">
        <f t="shared" si="9"/>
        <v>1</v>
      </c>
      <c r="F62" s="16">
        <f t="shared" si="10"/>
        <v>40</v>
      </c>
      <c r="G62" s="16">
        <v>11274</v>
      </c>
      <c r="H62" s="16">
        <v>11274</v>
      </c>
      <c r="I62" s="17">
        <f t="shared" si="11"/>
        <v>1</v>
      </c>
      <c r="J62" s="9">
        <f t="shared" si="12"/>
        <v>30</v>
      </c>
      <c r="K62" s="9">
        <v>15</v>
      </c>
      <c r="L62" s="20">
        <v>15</v>
      </c>
      <c r="M62" s="18">
        <f t="shared" si="13"/>
        <v>1</v>
      </c>
      <c r="N62" s="20">
        <v>15</v>
      </c>
      <c r="O62" s="9">
        <v>0</v>
      </c>
      <c r="P62" s="9">
        <v>44</v>
      </c>
      <c r="Q62" s="17">
        <f t="shared" si="14"/>
        <v>0</v>
      </c>
      <c r="R62" s="13">
        <v>0</v>
      </c>
      <c r="S62" s="13">
        <v>115198.98</v>
      </c>
      <c r="T62" s="12">
        <f t="shared" si="15"/>
        <v>0</v>
      </c>
      <c r="U62" s="9">
        <f t="shared" si="16"/>
        <v>0</v>
      </c>
      <c r="V62" s="9">
        <v>0</v>
      </c>
      <c r="W62" s="9">
        <f t="shared" si="17"/>
        <v>100</v>
      </c>
      <c r="X62" s="9" t="s">
        <v>17</v>
      </c>
    </row>
    <row r="63" s="1" customFormat="1" spans="1:24">
      <c r="A63" s="9">
        <v>61</v>
      </c>
      <c r="B63" s="15" t="s">
        <v>113</v>
      </c>
      <c r="C63" s="16">
        <v>6534</v>
      </c>
      <c r="D63" s="16">
        <v>12188</v>
      </c>
      <c r="E63" s="17">
        <f t="shared" si="9"/>
        <v>0.536101083032491</v>
      </c>
      <c r="F63" s="16">
        <f t="shared" si="10"/>
        <v>21.44</v>
      </c>
      <c r="G63" s="16">
        <v>6534</v>
      </c>
      <c r="H63" s="16">
        <v>12188</v>
      </c>
      <c r="I63" s="17">
        <f t="shared" si="11"/>
        <v>0.536101083032491</v>
      </c>
      <c r="J63" s="9">
        <f t="shared" si="12"/>
        <v>16.08</v>
      </c>
      <c r="K63" s="9">
        <v>15</v>
      </c>
      <c r="L63" s="20">
        <v>15</v>
      </c>
      <c r="M63" s="18">
        <f t="shared" si="13"/>
        <v>1</v>
      </c>
      <c r="N63" s="20">
        <v>15</v>
      </c>
      <c r="O63" s="9">
        <v>0</v>
      </c>
      <c r="P63" s="9">
        <v>44</v>
      </c>
      <c r="Q63" s="17">
        <f t="shared" si="14"/>
        <v>0</v>
      </c>
      <c r="R63" s="13">
        <v>0</v>
      </c>
      <c r="S63" s="13">
        <v>115198.98</v>
      </c>
      <c r="T63" s="12">
        <f t="shared" si="15"/>
        <v>0</v>
      </c>
      <c r="U63" s="9">
        <f t="shared" si="16"/>
        <v>0</v>
      </c>
      <c r="V63" s="9">
        <v>0</v>
      </c>
      <c r="W63" s="9">
        <f t="shared" si="17"/>
        <v>67.52</v>
      </c>
      <c r="X63" s="9" t="s">
        <v>15</v>
      </c>
    </row>
    <row r="64" s="1" customFormat="1" spans="1:24">
      <c r="A64" s="9">
        <v>62</v>
      </c>
      <c r="B64" s="15" t="s">
        <v>114</v>
      </c>
      <c r="C64" s="16">
        <v>3800</v>
      </c>
      <c r="D64" s="16">
        <v>3800</v>
      </c>
      <c r="E64" s="17">
        <f t="shared" si="9"/>
        <v>1</v>
      </c>
      <c r="F64" s="16">
        <f t="shared" si="10"/>
        <v>40</v>
      </c>
      <c r="G64" s="16">
        <v>1900</v>
      </c>
      <c r="H64" s="16">
        <v>3800</v>
      </c>
      <c r="I64" s="17">
        <f t="shared" si="11"/>
        <v>0.5</v>
      </c>
      <c r="J64" s="9">
        <f t="shared" si="12"/>
        <v>15</v>
      </c>
      <c r="K64" s="9">
        <v>15</v>
      </c>
      <c r="L64" s="20">
        <v>15</v>
      </c>
      <c r="M64" s="18">
        <f t="shared" si="13"/>
        <v>1</v>
      </c>
      <c r="N64" s="20">
        <v>15</v>
      </c>
      <c r="O64" s="9">
        <v>0</v>
      </c>
      <c r="P64" s="9">
        <v>44</v>
      </c>
      <c r="Q64" s="17">
        <f t="shared" si="14"/>
        <v>0</v>
      </c>
      <c r="R64" s="13">
        <v>0</v>
      </c>
      <c r="S64" s="13">
        <v>115198.98</v>
      </c>
      <c r="T64" s="12">
        <f t="shared" si="15"/>
        <v>0</v>
      </c>
      <c r="U64" s="9">
        <f t="shared" si="16"/>
        <v>0</v>
      </c>
      <c r="V64" s="9">
        <v>0</v>
      </c>
      <c r="W64" s="9">
        <f t="shared" si="17"/>
        <v>85</v>
      </c>
      <c r="X64" s="9" t="s">
        <v>17</v>
      </c>
    </row>
    <row r="65" s="1" customFormat="1" spans="1:24">
      <c r="A65" s="9">
        <v>63</v>
      </c>
      <c r="B65" s="15" t="s">
        <v>115</v>
      </c>
      <c r="C65" s="20">
        <v>79.88</v>
      </c>
      <c r="D65" s="20">
        <v>79.88</v>
      </c>
      <c r="E65" s="17">
        <f t="shared" si="9"/>
        <v>1</v>
      </c>
      <c r="F65" s="16">
        <f t="shared" si="10"/>
        <v>40</v>
      </c>
      <c r="G65" s="20">
        <v>79.88</v>
      </c>
      <c r="H65" s="20">
        <v>79.88</v>
      </c>
      <c r="I65" s="17">
        <f t="shared" si="11"/>
        <v>1</v>
      </c>
      <c r="J65" s="9">
        <f t="shared" si="12"/>
        <v>30</v>
      </c>
      <c r="K65" s="9">
        <v>15</v>
      </c>
      <c r="L65" s="20">
        <v>15</v>
      </c>
      <c r="M65" s="18">
        <f t="shared" si="13"/>
        <v>1</v>
      </c>
      <c r="N65" s="20">
        <v>15</v>
      </c>
      <c r="O65" s="9">
        <v>0</v>
      </c>
      <c r="P65" s="9">
        <v>44</v>
      </c>
      <c r="Q65" s="17">
        <f t="shared" si="14"/>
        <v>0</v>
      </c>
      <c r="R65" s="13">
        <v>0</v>
      </c>
      <c r="S65" s="13">
        <v>115198.98</v>
      </c>
      <c r="T65" s="12">
        <f t="shared" si="15"/>
        <v>0</v>
      </c>
      <c r="U65" s="9">
        <f t="shared" si="16"/>
        <v>0</v>
      </c>
      <c r="V65" s="9">
        <v>0</v>
      </c>
      <c r="W65" s="9">
        <f t="shared" si="17"/>
        <v>100</v>
      </c>
      <c r="X65" s="9" t="s">
        <v>17</v>
      </c>
    </row>
    <row r="66" s="1" customFormat="1" spans="1:24">
      <c r="A66" s="9">
        <v>64</v>
      </c>
      <c r="B66" s="15" t="s">
        <v>116</v>
      </c>
      <c r="C66" s="16">
        <v>13860</v>
      </c>
      <c r="D66" s="16">
        <v>13860</v>
      </c>
      <c r="E66" s="17">
        <f t="shared" si="9"/>
        <v>1</v>
      </c>
      <c r="F66" s="16">
        <f t="shared" si="10"/>
        <v>40</v>
      </c>
      <c r="G66" s="16">
        <v>13860</v>
      </c>
      <c r="H66" s="16">
        <v>13860</v>
      </c>
      <c r="I66" s="17">
        <f t="shared" si="11"/>
        <v>1</v>
      </c>
      <c r="J66" s="9">
        <f t="shared" si="12"/>
        <v>30</v>
      </c>
      <c r="K66" s="9">
        <v>15</v>
      </c>
      <c r="L66" s="20">
        <v>15</v>
      </c>
      <c r="M66" s="18">
        <f t="shared" si="13"/>
        <v>1</v>
      </c>
      <c r="N66" s="20">
        <v>15</v>
      </c>
      <c r="O66" s="9">
        <v>0</v>
      </c>
      <c r="P66" s="9">
        <v>44</v>
      </c>
      <c r="Q66" s="17">
        <f t="shared" si="14"/>
        <v>0</v>
      </c>
      <c r="R66" s="13">
        <v>0</v>
      </c>
      <c r="S66" s="13">
        <v>115198.98</v>
      </c>
      <c r="T66" s="12">
        <f t="shared" si="15"/>
        <v>0</v>
      </c>
      <c r="U66" s="9">
        <f t="shared" si="16"/>
        <v>0</v>
      </c>
      <c r="V66" s="9">
        <v>0</v>
      </c>
      <c r="W66" s="9">
        <f t="shared" si="17"/>
        <v>100</v>
      </c>
      <c r="X66" s="9" t="s">
        <v>17</v>
      </c>
    </row>
    <row r="67" s="1" customFormat="1" spans="1:24">
      <c r="A67" s="9">
        <v>65</v>
      </c>
      <c r="B67" s="15" t="s">
        <v>117</v>
      </c>
      <c r="C67" s="16">
        <v>0</v>
      </c>
      <c r="D67" s="20">
        <v>3200</v>
      </c>
      <c r="E67" s="17">
        <f t="shared" si="9"/>
        <v>0</v>
      </c>
      <c r="F67" s="16">
        <f t="shared" si="10"/>
        <v>0</v>
      </c>
      <c r="G67" s="16">
        <v>0</v>
      </c>
      <c r="H67" s="20">
        <v>3200</v>
      </c>
      <c r="I67" s="17">
        <f t="shared" si="11"/>
        <v>0</v>
      </c>
      <c r="J67" s="9">
        <f t="shared" si="12"/>
        <v>0</v>
      </c>
      <c r="K67" s="9">
        <v>15</v>
      </c>
      <c r="L67" s="20">
        <v>15</v>
      </c>
      <c r="M67" s="18">
        <f t="shared" si="13"/>
        <v>1</v>
      </c>
      <c r="N67" s="20">
        <v>15</v>
      </c>
      <c r="O67" s="9">
        <v>0</v>
      </c>
      <c r="P67" s="9">
        <v>44</v>
      </c>
      <c r="Q67" s="17">
        <f t="shared" si="14"/>
        <v>0</v>
      </c>
      <c r="R67" s="13">
        <v>0</v>
      </c>
      <c r="S67" s="13">
        <v>115198.98</v>
      </c>
      <c r="T67" s="12">
        <f t="shared" si="15"/>
        <v>0</v>
      </c>
      <c r="U67" s="9">
        <f t="shared" si="16"/>
        <v>0</v>
      </c>
      <c r="V67" s="9">
        <v>0</v>
      </c>
      <c r="W67" s="9">
        <f t="shared" si="17"/>
        <v>30</v>
      </c>
      <c r="X67" s="9" t="s">
        <v>30</v>
      </c>
    </row>
    <row r="68" s="1" customFormat="1" spans="1:24">
      <c r="A68" s="9">
        <v>66</v>
      </c>
      <c r="B68" s="15" t="s">
        <v>118</v>
      </c>
      <c r="C68" s="16">
        <v>142150</v>
      </c>
      <c r="D68" s="16">
        <v>142150</v>
      </c>
      <c r="E68" s="17">
        <f t="shared" si="9"/>
        <v>1</v>
      </c>
      <c r="F68" s="16">
        <f t="shared" si="10"/>
        <v>40</v>
      </c>
      <c r="G68" s="16">
        <v>142150</v>
      </c>
      <c r="H68" s="16">
        <v>142150</v>
      </c>
      <c r="I68" s="17">
        <f t="shared" si="11"/>
        <v>1</v>
      </c>
      <c r="J68" s="9">
        <f t="shared" si="12"/>
        <v>30</v>
      </c>
      <c r="K68" s="9">
        <v>15</v>
      </c>
      <c r="L68" s="20">
        <v>15</v>
      </c>
      <c r="M68" s="18">
        <f t="shared" si="13"/>
        <v>1</v>
      </c>
      <c r="N68" s="20">
        <v>15</v>
      </c>
      <c r="O68" s="9">
        <v>0</v>
      </c>
      <c r="P68" s="9">
        <v>44</v>
      </c>
      <c r="Q68" s="17">
        <f t="shared" si="14"/>
        <v>0</v>
      </c>
      <c r="R68" s="13">
        <v>0</v>
      </c>
      <c r="S68" s="13">
        <v>115198.98</v>
      </c>
      <c r="T68" s="12">
        <f t="shared" si="15"/>
        <v>0</v>
      </c>
      <c r="U68" s="9">
        <f t="shared" si="16"/>
        <v>0</v>
      </c>
      <c r="V68" s="9">
        <v>0</v>
      </c>
      <c r="W68" s="9">
        <f t="shared" si="17"/>
        <v>100</v>
      </c>
      <c r="X68" s="9" t="s">
        <v>17</v>
      </c>
    </row>
    <row r="69" s="1" customFormat="1" spans="1:24">
      <c r="A69" s="9">
        <v>67</v>
      </c>
      <c r="B69" s="15" t="s">
        <v>119</v>
      </c>
      <c r="C69" s="16">
        <v>63000</v>
      </c>
      <c r="D69" s="16">
        <v>63000</v>
      </c>
      <c r="E69" s="17">
        <f t="shared" si="9"/>
        <v>1</v>
      </c>
      <c r="F69" s="16">
        <f t="shared" si="10"/>
        <v>40</v>
      </c>
      <c r="G69" s="16">
        <v>0</v>
      </c>
      <c r="H69" s="16">
        <v>63000</v>
      </c>
      <c r="I69" s="17">
        <f t="shared" si="11"/>
        <v>0</v>
      </c>
      <c r="J69" s="9">
        <f t="shared" si="12"/>
        <v>0</v>
      </c>
      <c r="K69" s="9">
        <v>15</v>
      </c>
      <c r="L69" s="20">
        <v>15</v>
      </c>
      <c r="M69" s="18">
        <f t="shared" si="13"/>
        <v>1</v>
      </c>
      <c r="N69" s="20">
        <v>15</v>
      </c>
      <c r="O69" s="9">
        <v>0</v>
      </c>
      <c r="P69" s="9">
        <v>44</v>
      </c>
      <c r="Q69" s="17">
        <f t="shared" si="14"/>
        <v>0</v>
      </c>
      <c r="R69" s="13">
        <v>0</v>
      </c>
      <c r="S69" s="13">
        <v>115198.98</v>
      </c>
      <c r="T69" s="12">
        <f t="shared" si="15"/>
        <v>0</v>
      </c>
      <c r="U69" s="9">
        <f t="shared" si="16"/>
        <v>0</v>
      </c>
      <c r="V69" s="9">
        <v>0</v>
      </c>
      <c r="W69" s="9">
        <f t="shared" si="17"/>
        <v>70</v>
      </c>
      <c r="X69" s="9" t="s">
        <v>15</v>
      </c>
    </row>
    <row r="70" s="1" customFormat="1" spans="1:24">
      <c r="A70" s="9">
        <v>68</v>
      </c>
      <c r="B70" s="15" t="s">
        <v>120</v>
      </c>
      <c r="C70" s="16">
        <v>2798</v>
      </c>
      <c r="D70" s="16">
        <v>2798</v>
      </c>
      <c r="E70" s="17">
        <f t="shared" si="9"/>
        <v>1</v>
      </c>
      <c r="F70" s="16">
        <f t="shared" si="10"/>
        <v>40</v>
      </c>
      <c r="G70" s="16">
        <v>2798</v>
      </c>
      <c r="H70" s="16">
        <v>2798</v>
      </c>
      <c r="I70" s="17">
        <f t="shared" si="11"/>
        <v>1</v>
      </c>
      <c r="J70" s="9">
        <f t="shared" si="12"/>
        <v>30</v>
      </c>
      <c r="K70" s="9">
        <v>15</v>
      </c>
      <c r="L70" s="20">
        <v>15</v>
      </c>
      <c r="M70" s="18">
        <f t="shared" si="13"/>
        <v>1</v>
      </c>
      <c r="N70" s="20">
        <v>15</v>
      </c>
      <c r="O70" s="9">
        <v>0</v>
      </c>
      <c r="P70" s="9">
        <v>44</v>
      </c>
      <c r="Q70" s="17">
        <f t="shared" si="14"/>
        <v>0</v>
      </c>
      <c r="R70" s="13">
        <v>0</v>
      </c>
      <c r="S70" s="13">
        <v>115198.98</v>
      </c>
      <c r="T70" s="12">
        <f t="shared" si="15"/>
        <v>0</v>
      </c>
      <c r="U70" s="9">
        <f t="shared" si="16"/>
        <v>0</v>
      </c>
      <c r="V70" s="9">
        <v>0</v>
      </c>
      <c r="W70" s="9">
        <f t="shared" si="17"/>
        <v>100</v>
      </c>
      <c r="X70" s="9" t="s">
        <v>17</v>
      </c>
    </row>
    <row r="71" s="1" customFormat="1" spans="1:24">
      <c r="B71" s="2"/>
      <c r="C71" s="3"/>
      <c r="D71" s="3"/>
      <c r="E71" s="4"/>
      <c r="F71" s="3"/>
      <c r="G71" s="3"/>
      <c r="H71" s="3"/>
      <c r="I71" s="4"/>
      <c r="M71" s="6"/>
      <c r="R71" s="7"/>
      <c r="S71" s="7"/>
      <c r="T71" s="7"/>
    </row>
    <row r="72" s="1" customFormat="1" spans="1:24">
      <c r="B72" s="2"/>
      <c r="C72" s="3"/>
      <c r="D72" s="3"/>
      <c r="E72" s="4"/>
      <c r="F72" s="3"/>
      <c r="G72" s="3"/>
      <c r="H72" s="3"/>
      <c r="I72" s="4"/>
      <c r="M72" s="6"/>
      <c r="R72" s="7"/>
      <c r="S72" s="7"/>
      <c r="T72" s="7"/>
    </row>
    <row r="73" s="1" customFormat="1" spans="1:24">
      <c r="B73" s="2"/>
      <c r="C73" s="3"/>
      <c r="D73" s="3"/>
      <c r="E73" s="4"/>
      <c r="F73" s="3"/>
      <c r="G73" s="3"/>
      <c r="H73" s="3"/>
      <c r="I73" s="4"/>
      <c r="M73" s="6"/>
      <c r="R73" s="7"/>
      <c r="S73" s="7"/>
      <c r="T73" s="7"/>
    </row>
    <row r="74" s="1" customFormat="1" spans="1:24">
      <c r="B74" s="2"/>
      <c r="C74" s="3"/>
      <c r="D74" s="3"/>
      <c r="E74" s="4"/>
      <c r="F74" s="3"/>
      <c r="G74" s="3"/>
      <c r="H74" s="3"/>
      <c r="I74" s="4"/>
      <c r="M74" s="6"/>
      <c r="R74" s="7"/>
      <c r="S74" s="7"/>
      <c r="T74" s="7"/>
    </row>
    <row r="75" s="1" customFormat="1" spans="1:24">
      <c r="B75" s="2"/>
      <c r="C75" s="3"/>
      <c r="D75" s="3"/>
      <c r="E75" s="4"/>
      <c r="F75" s="3"/>
      <c r="G75" s="3"/>
      <c r="H75" s="3"/>
      <c r="I75" s="4"/>
      <c r="M75" s="6"/>
      <c r="R75" s="7"/>
      <c r="S75" s="7"/>
      <c r="T75" s="7"/>
    </row>
    <row r="76" s="1" customFormat="1" spans="1:24">
      <c r="B76" s="2"/>
      <c r="C76" s="3"/>
      <c r="D76" s="3"/>
      <c r="E76" s="4"/>
      <c r="F76" s="3"/>
      <c r="G76" s="3"/>
      <c r="H76" s="3"/>
      <c r="I76" s="4"/>
      <c r="M76" s="6"/>
      <c r="R76" s="7"/>
      <c r="S76" s="7"/>
      <c r="T76" s="7"/>
    </row>
    <row r="77" s="1" customFormat="1" spans="1:24">
      <c r="B77" s="2"/>
      <c r="C77" s="3"/>
      <c r="D77" s="3"/>
      <c r="E77" s="4"/>
      <c r="F77" s="3"/>
      <c r="G77" s="3"/>
      <c r="H77" s="3"/>
      <c r="I77" s="4"/>
      <c r="M77" s="6"/>
      <c r="R77" s="7"/>
      <c r="S77" s="7"/>
      <c r="T77" s="7"/>
    </row>
    <row r="78" s="1" customFormat="1" spans="1:24">
      <c r="B78" s="2"/>
      <c r="C78" s="3"/>
      <c r="D78" s="3"/>
      <c r="E78" s="4"/>
      <c r="F78" s="3"/>
      <c r="G78" s="3"/>
      <c r="H78" s="3"/>
      <c r="I78" s="4"/>
      <c r="M78" s="6"/>
      <c r="R78" s="7"/>
      <c r="S78" s="7"/>
      <c r="T78" s="7"/>
    </row>
    <row r="79" s="1" customFormat="1" spans="1:24">
      <c r="B79" s="2"/>
      <c r="C79" s="3"/>
      <c r="D79" s="3"/>
      <c r="E79" s="4"/>
      <c r="F79" s="3"/>
      <c r="G79" s="3"/>
      <c r="H79" s="3"/>
      <c r="I79" s="4"/>
      <c r="M79" s="6"/>
      <c r="R79" s="7"/>
      <c r="S79" s="7"/>
      <c r="T79" s="7"/>
    </row>
    <row r="80" s="1" customFormat="1" spans="1:24">
      <c r="B80" s="2"/>
      <c r="C80" s="3"/>
      <c r="D80" s="3"/>
      <c r="E80" s="4"/>
      <c r="F80" s="3"/>
      <c r="G80" s="3"/>
      <c r="H80" s="3"/>
      <c r="I80" s="4"/>
      <c r="M80" s="6"/>
      <c r="R80" s="7"/>
      <c r="S80" s="7"/>
      <c r="T80" s="7"/>
    </row>
    <row r="81" s="1" customFormat="1" spans="2:20">
      <c r="B81" s="2"/>
      <c r="C81" s="3"/>
      <c r="D81" s="3"/>
      <c r="E81" s="4"/>
      <c r="F81" s="3"/>
      <c r="G81" s="3"/>
      <c r="H81" s="3"/>
      <c r="I81" s="4"/>
      <c r="M81" s="6"/>
      <c r="R81" s="7"/>
      <c r="S81" s="7"/>
      <c r="T81" s="7"/>
    </row>
    <row r="82" s="1" customFormat="1" spans="2:20">
      <c r="B82" s="2"/>
      <c r="C82" s="3"/>
      <c r="D82" s="3"/>
      <c r="E82" s="4"/>
      <c r="F82" s="3"/>
      <c r="G82" s="3"/>
      <c r="H82" s="3"/>
      <c r="I82" s="4"/>
      <c r="M82" s="6"/>
      <c r="R82" s="7"/>
      <c r="S82" s="7"/>
      <c r="T82" s="7"/>
    </row>
    <row r="83" s="1" customFormat="1" spans="2:20">
      <c r="B83" s="2"/>
      <c r="C83" s="3"/>
      <c r="D83" s="3"/>
      <c r="E83" s="4"/>
      <c r="F83" s="3"/>
      <c r="G83" s="3"/>
      <c r="H83" s="3"/>
      <c r="I83" s="4"/>
      <c r="M83" s="6"/>
      <c r="R83" s="7"/>
      <c r="S83" s="7"/>
      <c r="T83" s="7"/>
    </row>
    <row r="84" s="1" customFormat="1" spans="2:20">
      <c r="B84" s="2"/>
      <c r="C84" s="3"/>
      <c r="D84" s="3"/>
      <c r="E84" s="4"/>
      <c r="F84" s="3"/>
      <c r="G84" s="3"/>
      <c r="H84" s="3"/>
      <c r="I84" s="4"/>
      <c r="M84" s="6"/>
      <c r="R84" s="7"/>
      <c r="S84" s="7"/>
      <c r="T84" s="7"/>
    </row>
    <row r="85" s="1" customFormat="1" spans="2:20">
      <c r="B85" s="2"/>
      <c r="C85" s="3"/>
      <c r="D85" s="3"/>
      <c r="E85" s="4"/>
      <c r="F85" s="3"/>
      <c r="G85" s="3"/>
      <c r="H85" s="3"/>
      <c r="I85" s="4"/>
      <c r="M85" s="6"/>
      <c r="R85" s="7"/>
      <c r="S85" s="7"/>
      <c r="T85" s="7"/>
    </row>
    <row r="86" s="1" customFormat="1" spans="2:20">
      <c r="B86" s="2"/>
      <c r="C86" s="3"/>
      <c r="D86" s="3"/>
      <c r="E86" s="4"/>
      <c r="F86" s="3"/>
      <c r="G86" s="3"/>
      <c r="H86" s="3"/>
      <c r="I86" s="4"/>
      <c r="M86" s="6"/>
      <c r="R86" s="7"/>
      <c r="S86" s="7"/>
      <c r="T86" s="7"/>
    </row>
    <row r="87" s="1" customFormat="1" spans="2:20">
      <c r="B87" s="2"/>
      <c r="C87" s="3"/>
      <c r="D87" s="3"/>
      <c r="E87" s="4"/>
      <c r="F87" s="3"/>
      <c r="G87" s="3"/>
      <c r="H87" s="3"/>
      <c r="I87" s="4"/>
      <c r="M87" s="6"/>
      <c r="R87" s="7"/>
      <c r="S87" s="7"/>
      <c r="T87" s="7"/>
    </row>
    <row r="88" s="1" customFormat="1" spans="2:20">
      <c r="B88" s="2"/>
      <c r="C88" s="3"/>
      <c r="D88" s="3"/>
      <c r="E88" s="4"/>
      <c r="F88" s="3"/>
      <c r="G88" s="3"/>
      <c r="H88" s="3"/>
      <c r="I88" s="4"/>
      <c r="M88" s="6"/>
      <c r="R88" s="7"/>
      <c r="S88" s="7"/>
      <c r="T88" s="7"/>
    </row>
    <row r="89" s="1" customFormat="1" spans="2:20">
      <c r="B89" s="2"/>
      <c r="C89" s="3"/>
      <c r="D89" s="3"/>
      <c r="E89" s="4"/>
      <c r="F89" s="3"/>
      <c r="G89" s="3"/>
      <c r="H89" s="3"/>
      <c r="I89" s="4"/>
      <c r="M89" s="6"/>
      <c r="R89" s="7"/>
      <c r="S89" s="7"/>
      <c r="T89" s="7"/>
    </row>
    <row r="90" s="1" customFormat="1" spans="2:20">
      <c r="B90" s="2"/>
      <c r="C90" s="3"/>
      <c r="D90" s="3"/>
      <c r="E90" s="4"/>
      <c r="F90" s="3"/>
      <c r="G90" s="3"/>
      <c r="H90" s="3"/>
      <c r="I90" s="4"/>
      <c r="M90" s="6"/>
      <c r="R90" s="7"/>
      <c r="S90" s="7"/>
      <c r="T90" s="7"/>
    </row>
    <row r="91" s="1" customFormat="1" spans="2:20">
      <c r="B91" s="2"/>
      <c r="C91" s="3"/>
      <c r="D91" s="3"/>
      <c r="E91" s="4"/>
      <c r="F91" s="3"/>
      <c r="G91" s="3"/>
      <c r="H91" s="3"/>
      <c r="I91" s="4"/>
      <c r="M91" s="6"/>
      <c r="R91" s="7"/>
      <c r="S91" s="7"/>
      <c r="T91" s="7"/>
    </row>
    <row r="92" s="1" customFormat="1" spans="2:20">
      <c r="B92" s="2"/>
      <c r="C92" s="3"/>
      <c r="D92" s="3"/>
      <c r="E92" s="4"/>
      <c r="F92" s="3"/>
      <c r="G92" s="3"/>
      <c r="H92" s="3"/>
      <c r="I92" s="4"/>
      <c r="M92" s="6"/>
      <c r="R92" s="7"/>
      <c r="S92" s="7"/>
      <c r="T92" s="7"/>
    </row>
    <row r="93" s="1" customFormat="1" spans="2:20">
      <c r="B93" s="2"/>
      <c r="C93" s="3"/>
      <c r="D93" s="3"/>
      <c r="E93" s="4"/>
      <c r="F93" s="3"/>
      <c r="G93" s="3"/>
      <c r="H93" s="3"/>
      <c r="I93" s="4"/>
      <c r="M93" s="6"/>
      <c r="R93" s="7"/>
      <c r="S93" s="7"/>
      <c r="T93" s="7"/>
    </row>
    <row r="94" s="1" customFormat="1" spans="2:20">
      <c r="B94" s="2"/>
      <c r="C94" s="3"/>
      <c r="D94" s="3"/>
      <c r="E94" s="4"/>
      <c r="F94" s="3"/>
      <c r="G94" s="3"/>
      <c r="H94" s="3"/>
      <c r="I94" s="4"/>
      <c r="M94" s="6"/>
      <c r="R94" s="7"/>
      <c r="S94" s="7"/>
      <c r="T94" s="7"/>
    </row>
    <row r="95" s="1" customFormat="1" spans="2:20">
      <c r="B95" s="2"/>
      <c r="C95" s="3"/>
      <c r="D95" s="3"/>
      <c r="E95" s="4"/>
      <c r="F95" s="3"/>
      <c r="G95" s="3"/>
      <c r="H95" s="3"/>
      <c r="I95" s="4"/>
      <c r="M95" s="6"/>
      <c r="R95" s="7"/>
      <c r="S95" s="7"/>
      <c r="T95" s="7"/>
    </row>
    <row r="96" s="1" customFormat="1" spans="2:20">
      <c r="B96" s="2"/>
      <c r="C96" s="3"/>
      <c r="D96" s="3"/>
      <c r="E96" s="4"/>
      <c r="F96" s="3"/>
      <c r="G96" s="3"/>
      <c r="H96" s="3"/>
      <c r="I96" s="4"/>
      <c r="M96" s="6"/>
      <c r="R96" s="7"/>
      <c r="S96" s="7"/>
      <c r="T96" s="7"/>
    </row>
    <row r="97" s="1" customFormat="1" spans="2:20">
      <c r="B97" s="2"/>
      <c r="C97" s="3"/>
      <c r="D97" s="3"/>
      <c r="E97" s="4"/>
      <c r="F97" s="3"/>
      <c r="G97" s="3"/>
      <c r="H97" s="3"/>
      <c r="I97" s="4"/>
      <c r="M97" s="6"/>
      <c r="R97" s="7"/>
      <c r="S97" s="7"/>
      <c r="T97" s="7"/>
    </row>
    <row r="98" s="1" customFormat="1" spans="2:20">
      <c r="B98" s="2"/>
      <c r="C98" s="3"/>
      <c r="D98" s="3"/>
      <c r="E98" s="4"/>
      <c r="F98" s="3"/>
      <c r="G98" s="3"/>
      <c r="H98" s="3"/>
      <c r="I98" s="4"/>
      <c r="M98" s="6"/>
      <c r="R98" s="7"/>
      <c r="S98" s="7"/>
      <c r="T98" s="7"/>
    </row>
    <row r="99" s="1" customFormat="1" spans="2:20">
      <c r="B99" s="2"/>
      <c r="C99" s="3"/>
      <c r="D99" s="3"/>
      <c r="E99" s="4"/>
      <c r="F99" s="3"/>
      <c r="G99" s="3"/>
      <c r="H99" s="3"/>
      <c r="I99" s="4"/>
      <c r="M99" s="6"/>
      <c r="R99" s="7"/>
      <c r="S99" s="7"/>
      <c r="T99" s="7"/>
    </row>
    <row r="100" s="1" customFormat="1" spans="2:20">
      <c r="B100" s="2"/>
      <c r="C100" s="3"/>
      <c r="D100" s="3"/>
      <c r="E100" s="4"/>
      <c r="F100" s="3"/>
      <c r="G100" s="3"/>
      <c r="H100" s="3"/>
      <c r="I100" s="4"/>
      <c r="M100" s="6"/>
      <c r="R100" s="7"/>
      <c r="S100" s="7"/>
      <c r="T100" s="7"/>
    </row>
    <row r="101" s="1" customFormat="1" spans="2:20">
      <c r="B101" s="2"/>
      <c r="C101" s="3"/>
      <c r="D101" s="3"/>
      <c r="E101" s="4"/>
      <c r="F101" s="3"/>
      <c r="G101" s="3"/>
      <c r="H101" s="3"/>
      <c r="I101" s="4"/>
      <c r="M101" s="6"/>
      <c r="R101" s="7"/>
      <c r="S101" s="7"/>
      <c r="T101" s="7"/>
    </row>
    <row r="102" s="1" customFormat="1" spans="2:20">
      <c r="B102" s="2"/>
      <c r="C102" s="3"/>
      <c r="D102" s="3"/>
      <c r="E102" s="4"/>
      <c r="F102" s="3"/>
      <c r="G102" s="3"/>
      <c r="H102" s="3"/>
      <c r="I102" s="4"/>
      <c r="M102" s="6"/>
      <c r="R102" s="7"/>
      <c r="S102" s="7"/>
      <c r="T102" s="7"/>
    </row>
    <row r="103" s="1" customFormat="1" spans="2:20">
      <c r="B103" s="2"/>
      <c r="C103" s="3"/>
      <c r="D103" s="3"/>
      <c r="E103" s="4"/>
      <c r="F103" s="3"/>
      <c r="G103" s="3"/>
      <c r="H103" s="3"/>
      <c r="I103" s="4"/>
      <c r="M103" s="6"/>
      <c r="R103" s="7"/>
      <c r="S103" s="7"/>
      <c r="T103" s="7"/>
    </row>
    <row r="104" s="1" customFormat="1" spans="2:20">
      <c r="B104" s="2"/>
      <c r="C104" s="3"/>
      <c r="D104" s="3"/>
      <c r="E104" s="4"/>
      <c r="F104" s="3"/>
      <c r="G104" s="3"/>
      <c r="H104" s="3"/>
      <c r="I104" s="4"/>
      <c r="M104" s="6"/>
      <c r="R104" s="7"/>
      <c r="S104" s="7"/>
      <c r="T104" s="7"/>
    </row>
    <row r="105" s="1" customFormat="1" spans="2:20">
      <c r="B105" s="2"/>
      <c r="C105" s="3"/>
      <c r="D105" s="3"/>
      <c r="E105" s="4"/>
      <c r="F105" s="3"/>
      <c r="G105" s="3"/>
      <c r="H105" s="3"/>
      <c r="I105" s="4"/>
      <c r="M105" s="6"/>
      <c r="R105" s="7"/>
      <c r="S105" s="7"/>
      <c r="T105" s="7"/>
    </row>
    <row r="106" s="1" customFormat="1" spans="2:20">
      <c r="B106" s="2"/>
      <c r="C106" s="3"/>
      <c r="D106" s="3"/>
      <c r="E106" s="4"/>
      <c r="F106" s="3"/>
      <c r="G106" s="3"/>
      <c r="H106" s="3"/>
      <c r="I106" s="4"/>
      <c r="M106" s="6"/>
      <c r="R106" s="7"/>
      <c r="S106" s="7"/>
      <c r="T106" s="7"/>
    </row>
    <row r="107" s="1" customFormat="1" spans="2:20">
      <c r="B107" s="2"/>
      <c r="C107" s="3"/>
      <c r="D107" s="3"/>
      <c r="E107" s="4"/>
      <c r="F107" s="3"/>
      <c r="G107" s="3"/>
      <c r="H107" s="3"/>
      <c r="I107" s="4"/>
      <c r="M107" s="6"/>
      <c r="R107" s="7"/>
      <c r="S107" s="7"/>
      <c r="T107" s="7"/>
    </row>
    <row r="108" s="1" customFormat="1" spans="2:20">
      <c r="B108" s="2"/>
      <c r="C108" s="3"/>
      <c r="D108" s="3"/>
      <c r="E108" s="4"/>
      <c r="F108" s="3"/>
      <c r="G108" s="3"/>
      <c r="H108" s="3"/>
      <c r="I108" s="4"/>
      <c r="M108" s="6"/>
      <c r="R108" s="7"/>
      <c r="S108" s="7"/>
      <c r="T108" s="7"/>
    </row>
    <row r="109" s="1" customFormat="1" spans="2:20">
      <c r="B109" s="2"/>
      <c r="C109" s="3"/>
      <c r="D109" s="3"/>
      <c r="E109" s="4"/>
      <c r="F109" s="3"/>
      <c r="G109" s="3"/>
      <c r="H109" s="3"/>
      <c r="I109" s="4"/>
      <c r="M109" s="6"/>
      <c r="R109" s="7"/>
      <c r="S109" s="7"/>
      <c r="T109" s="7"/>
    </row>
    <row r="110" s="1" customFormat="1" spans="2:20">
      <c r="B110" s="2"/>
      <c r="C110" s="3"/>
      <c r="D110" s="3"/>
      <c r="E110" s="4"/>
      <c r="F110" s="3"/>
      <c r="G110" s="3"/>
      <c r="H110" s="3"/>
      <c r="I110" s="4"/>
      <c r="M110" s="6"/>
      <c r="R110" s="7"/>
      <c r="S110" s="7"/>
      <c r="T110" s="7"/>
    </row>
    <row r="111" s="1" customFormat="1" spans="2:20">
      <c r="B111" s="2"/>
      <c r="C111" s="3"/>
      <c r="D111" s="3"/>
      <c r="E111" s="4"/>
      <c r="F111" s="3"/>
      <c r="G111" s="3"/>
      <c r="H111" s="3"/>
      <c r="I111" s="4"/>
      <c r="M111" s="6"/>
      <c r="R111" s="7"/>
      <c r="S111" s="7"/>
      <c r="T111" s="7"/>
    </row>
    <row r="112" s="1" customFormat="1" spans="2:20">
      <c r="B112" s="2"/>
      <c r="C112" s="3"/>
      <c r="D112" s="3"/>
      <c r="E112" s="4"/>
      <c r="F112" s="3"/>
      <c r="G112" s="3"/>
      <c r="H112" s="3"/>
      <c r="I112" s="4"/>
      <c r="M112" s="6"/>
      <c r="R112" s="7"/>
      <c r="S112" s="7"/>
      <c r="T112" s="7"/>
    </row>
    <row r="113" s="1" customFormat="1" spans="2:20">
      <c r="B113" s="2"/>
      <c r="C113" s="3"/>
      <c r="D113" s="3"/>
      <c r="E113" s="4"/>
      <c r="F113" s="3"/>
      <c r="G113" s="3"/>
      <c r="H113" s="3"/>
      <c r="I113" s="4"/>
      <c r="M113" s="6"/>
      <c r="R113" s="7"/>
      <c r="S113" s="7"/>
      <c r="T113" s="7"/>
    </row>
    <row r="114" s="1" customFormat="1" spans="2:20">
      <c r="B114" s="2"/>
      <c r="C114" s="3"/>
      <c r="D114" s="3"/>
      <c r="E114" s="4"/>
      <c r="F114" s="3"/>
      <c r="G114" s="3"/>
      <c r="H114" s="3"/>
      <c r="I114" s="4"/>
      <c r="M114" s="6"/>
      <c r="R114" s="7"/>
      <c r="S114" s="7"/>
      <c r="T114" s="7"/>
    </row>
    <row r="115" s="1" customFormat="1" spans="2:20">
      <c r="B115" s="2"/>
      <c r="C115" s="3"/>
      <c r="D115" s="3"/>
      <c r="E115" s="4"/>
      <c r="F115" s="3"/>
      <c r="G115" s="3"/>
      <c r="H115" s="3"/>
      <c r="I115" s="4"/>
      <c r="M115" s="6"/>
      <c r="R115" s="7"/>
      <c r="S115" s="7"/>
      <c r="T115" s="7"/>
    </row>
    <row r="116" s="1" customFormat="1" spans="2:20">
      <c r="B116" s="2"/>
      <c r="C116" s="3"/>
      <c r="D116" s="3"/>
      <c r="E116" s="4"/>
      <c r="F116" s="3"/>
      <c r="G116" s="3"/>
      <c r="H116" s="3"/>
      <c r="I116" s="4"/>
      <c r="M116" s="6"/>
      <c r="R116" s="7"/>
      <c r="S116" s="7"/>
      <c r="T116" s="7"/>
    </row>
    <row r="117" s="1" customFormat="1" spans="2:20">
      <c r="B117" s="2"/>
      <c r="C117" s="3"/>
      <c r="D117" s="3"/>
      <c r="E117" s="4"/>
      <c r="F117" s="3"/>
      <c r="G117" s="3"/>
      <c r="H117" s="3"/>
      <c r="I117" s="4"/>
      <c r="M117" s="6"/>
      <c r="R117" s="7"/>
      <c r="S117" s="7"/>
      <c r="T117" s="7"/>
    </row>
    <row r="118" s="1" customFormat="1" spans="2:20">
      <c r="B118" s="2"/>
      <c r="C118" s="3"/>
      <c r="D118" s="3"/>
      <c r="E118" s="4"/>
      <c r="F118" s="3"/>
      <c r="G118" s="3"/>
      <c r="H118" s="3"/>
      <c r="I118" s="4"/>
      <c r="M118" s="6"/>
      <c r="R118" s="7"/>
      <c r="S118" s="7"/>
      <c r="T118" s="7"/>
    </row>
    <row r="119" s="1" customFormat="1" spans="2:20">
      <c r="B119" s="2"/>
      <c r="C119" s="3"/>
      <c r="D119" s="3"/>
      <c r="E119" s="4"/>
      <c r="F119" s="3"/>
      <c r="G119" s="3"/>
      <c r="H119" s="3"/>
      <c r="I119" s="4"/>
      <c r="M119" s="6"/>
      <c r="R119" s="7"/>
      <c r="S119" s="7"/>
      <c r="T119" s="7"/>
    </row>
    <row r="120" s="1" customFormat="1" spans="2:20">
      <c r="B120" s="2"/>
      <c r="C120" s="3"/>
      <c r="D120" s="3"/>
      <c r="E120" s="4"/>
      <c r="F120" s="3"/>
      <c r="G120" s="3"/>
      <c r="H120" s="3"/>
      <c r="I120" s="4"/>
      <c r="M120" s="6"/>
      <c r="R120" s="7"/>
      <c r="S120" s="7"/>
      <c r="T120" s="7"/>
    </row>
    <row r="121" s="1" customFormat="1" spans="2:20">
      <c r="B121" s="2"/>
      <c r="C121" s="3"/>
      <c r="D121" s="3"/>
      <c r="E121" s="4"/>
      <c r="F121" s="3"/>
      <c r="G121" s="3"/>
      <c r="H121" s="3"/>
      <c r="I121" s="4"/>
      <c r="M121" s="6"/>
      <c r="R121" s="7"/>
      <c r="S121" s="7"/>
      <c r="T121" s="7"/>
    </row>
    <row r="122" s="1" customFormat="1" spans="2:20">
      <c r="B122" s="2"/>
      <c r="C122" s="3"/>
      <c r="D122" s="3"/>
      <c r="E122" s="4"/>
      <c r="F122" s="3"/>
      <c r="G122" s="3"/>
      <c r="H122" s="3"/>
      <c r="I122" s="4"/>
      <c r="M122" s="6"/>
      <c r="R122" s="7"/>
      <c r="S122" s="7"/>
      <c r="T122" s="7"/>
    </row>
    <row r="123" s="1" customFormat="1" spans="2:20">
      <c r="B123" s="2"/>
      <c r="C123" s="3"/>
      <c r="D123" s="3"/>
      <c r="E123" s="4"/>
      <c r="F123" s="3"/>
      <c r="G123" s="3"/>
      <c r="H123" s="3"/>
      <c r="I123" s="4"/>
      <c r="M123" s="6"/>
      <c r="R123" s="7"/>
      <c r="S123" s="7"/>
      <c r="T123" s="7"/>
    </row>
    <row r="124" s="1" customFormat="1" spans="2:20">
      <c r="B124" s="2"/>
      <c r="C124" s="3"/>
      <c r="D124" s="3"/>
      <c r="E124" s="4"/>
      <c r="F124" s="3"/>
      <c r="G124" s="3"/>
      <c r="H124" s="3"/>
      <c r="I124" s="4"/>
      <c r="M124" s="6"/>
      <c r="R124" s="7"/>
      <c r="S124" s="7"/>
      <c r="T124" s="7"/>
    </row>
    <row r="125" s="1" customFormat="1" spans="2:20">
      <c r="B125" s="2"/>
      <c r="C125" s="3"/>
      <c r="D125" s="3"/>
      <c r="E125" s="4"/>
      <c r="F125" s="3"/>
      <c r="G125" s="3"/>
      <c r="H125" s="3"/>
      <c r="I125" s="4"/>
      <c r="M125" s="6"/>
      <c r="R125" s="7"/>
      <c r="S125" s="7"/>
      <c r="T125" s="7"/>
    </row>
    <row r="126" s="1" customFormat="1" spans="2:20">
      <c r="B126" s="2"/>
      <c r="C126" s="3"/>
      <c r="D126" s="3"/>
      <c r="E126" s="4"/>
      <c r="F126" s="3"/>
      <c r="G126" s="3"/>
      <c r="H126" s="3"/>
      <c r="I126" s="4"/>
      <c r="M126" s="6"/>
      <c r="R126" s="7"/>
      <c r="S126" s="7"/>
      <c r="T126" s="7"/>
    </row>
    <row r="127" s="1" customFormat="1" spans="2:20">
      <c r="B127" s="2"/>
      <c r="C127" s="3"/>
      <c r="D127" s="3"/>
      <c r="E127" s="4"/>
      <c r="F127" s="3"/>
      <c r="G127" s="3"/>
      <c r="H127" s="3"/>
      <c r="I127" s="4"/>
      <c r="M127" s="6"/>
      <c r="R127" s="7"/>
      <c r="S127" s="7"/>
      <c r="T127" s="7"/>
    </row>
    <row r="128" s="1" customFormat="1" spans="2:20">
      <c r="B128" s="2"/>
      <c r="C128" s="3"/>
      <c r="D128" s="3"/>
      <c r="E128" s="4"/>
      <c r="F128" s="3"/>
      <c r="G128" s="3"/>
      <c r="H128" s="3"/>
      <c r="I128" s="4"/>
      <c r="M128" s="6"/>
      <c r="R128" s="7"/>
      <c r="S128" s="7"/>
      <c r="T128" s="7"/>
    </row>
    <row r="129" s="1" customFormat="1" spans="2:20">
      <c r="B129" s="2"/>
      <c r="C129" s="3"/>
      <c r="D129" s="3"/>
      <c r="E129" s="4"/>
      <c r="F129" s="3"/>
      <c r="G129" s="3"/>
      <c r="H129" s="3"/>
      <c r="I129" s="4"/>
      <c r="M129" s="6"/>
      <c r="R129" s="7"/>
      <c r="S129" s="7"/>
      <c r="T129" s="7"/>
    </row>
    <row r="130" s="1" customFormat="1" spans="2:20">
      <c r="B130" s="2"/>
      <c r="C130" s="3"/>
      <c r="D130" s="3"/>
      <c r="E130" s="4"/>
      <c r="F130" s="3"/>
      <c r="G130" s="3"/>
      <c r="H130" s="3"/>
      <c r="I130" s="4"/>
      <c r="M130" s="6"/>
      <c r="R130" s="7"/>
      <c r="S130" s="7"/>
      <c r="T130" s="7"/>
    </row>
    <row r="131" s="1" customFormat="1" spans="2:20">
      <c r="B131" s="2"/>
      <c r="C131" s="3"/>
      <c r="D131" s="3"/>
      <c r="E131" s="4"/>
      <c r="F131" s="3"/>
      <c r="G131" s="3"/>
      <c r="H131" s="3"/>
      <c r="I131" s="4"/>
      <c r="M131" s="6"/>
      <c r="R131" s="7"/>
      <c r="S131" s="7"/>
      <c r="T131" s="7"/>
    </row>
    <row r="132" s="1" customFormat="1" spans="2:20">
      <c r="B132" s="2"/>
      <c r="C132" s="3"/>
      <c r="D132" s="3"/>
      <c r="E132" s="4"/>
      <c r="F132" s="3"/>
      <c r="G132" s="3"/>
      <c r="H132" s="3"/>
      <c r="I132" s="4"/>
      <c r="M132" s="6"/>
      <c r="R132" s="7"/>
      <c r="S132" s="7"/>
      <c r="T132" s="7"/>
    </row>
    <row r="133" s="1" customFormat="1" spans="2:20">
      <c r="B133" s="2"/>
      <c r="C133" s="3"/>
      <c r="D133" s="3"/>
      <c r="E133" s="4"/>
      <c r="F133" s="3"/>
      <c r="G133" s="3"/>
      <c r="H133" s="3"/>
      <c r="I133" s="4"/>
      <c r="M133" s="6"/>
      <c r="R133" s="7"/>
      <c r="S133" s="7"/>
      <c r="T133" s="7"/>
    </row>
    <row r="134" s="1" customFormat="1" spans="2:20">
      <c r="B134" s="2"/>
      <c r="C134" s="3"/>
      <c r="D134" s="3"/>
      <c r="E134" s="4"/>
      <c r="F134" s="3"/>
      <c r="G134" s="3"/>
      <c r="H134" s="3"/>
      <c r="I134" s="4"/>
      <c r="M134" s="6"/>
      <c r="R134" s="7"/>
      <c r="S134" s="7"/>
      <c r="T134" s="7"/>
    </row>
    <row r="135" s="1" customFormat="1" spans="2:20">
      <c r="B135" s="2"/>
      <c r="C135" s="3"/>
      <c r="D135" s="3"/>
      <c r="E135" s="4"/>
      <c r="F135" s="3"/>
      <c r="G135" s="3"/>
      <c r="H135" s="3"/>
      <c r="I135" s="4"/>
      <c r="M135" s="6"/>
      <c r="R135" s="7"/>
      <c r="S135" s="7"/>
      <c r="T135" s="7"/>
    </row>
    <row r="136" s="1" customFormat="1" spans="2:20">
      <c r="B136" s="2"/>
      <c r="C136" s="3"/>
      <c r="D136" s="3"/>
      <c r="E136" s="4"/>
      <c r="F136" s="3"/>
      <c r="G136" s="3"/>
      <c r="H136" s="3"/>
      <c r="I136" s="4"/>
      <c r="M136" s="6"/>
      <c r="R136" s="7"/>
      <c r="S136" s="7"/>
      <c r="T136" s="7"/>
    </row>
    <row r="137" s="1" customFormat="1" spans="2:20">
      <c r="B137" s="2"/>
      <c r="C137" s="3"/>
      <c r="D137" s="3"/>
      <c r="E137" s="4"/>
      <c r="F137" s="3"/>
      <c r="G137" s="3"/>
      <c r="H137" s="3"/>
      <c r="I137" s="4"/>
      <c r="M137" s="6"/>
      <c r="R137" s="7"/>
      <c r="S137" s="7"/>
      <c r="T137" s="7"/>
    </row>
    <row r="138" s="1" customFormat="1" spans="2:20">
      <c r="B138" s="2"/>
      <c r="C138" s="3"/>
      <c r="D138" s="3"/>
      <c r="E138" s="4"/>
      <c r="F138" s="3"/>
      <c r="G138" s="3"/>
      <c r="H138" s="3"/>
      <c r="I138" s="4"/>
      <c r="M138" s="6"/>
      <c r="R138" s="7"/>
      <c r="S138" s="7"/>
      <c r="T138" s="7"/>
    </row>
    <row r="139" s="1" customFormat="1" spans="2:20">
      <c r="B139" s="2"/>
      <c r="C139" s="3"/>
      <c r="D139" s="3"/>
      <c r="E139" s="4"/>
      <c r="F139" s="3"/>
      <c r="G139" s="3"/>
      <c r="H139" s="3"/>
      <c r="I139" s="4"/>
      <c r="M139" s="6"/>
      <c r="R139" s="7"/>
      <c r="S139" s="7"/>
      <c r="T139" s="7"/>
    </row>
    <row r="140" s="1" customFormat="1" spans="2:20">
      <c r="B140" s="2"/>
      <c r="C140" s="3"/>
      <c r="D140" s="3"/>
      <c r="E140" s="4"/>
      <c r="F140" s="3"/>
      <c r="G140" s="3"/>
      <c r="H140" s="3"/>
      <c r="I140" s="4"/>
      <c r="M140" s="6"/>
      <c r="R140" s="7"/>
      <c r="S140" s="7"/>
      <c r="T140" s="7"/>
    </row>
    <row r="141" s="1" customFormat="1" spans="2:20">
      <c r="B141" s="2"/>
      <c r="C141" s="3"/>
      <c r="D141" s="3"/>
      <c r="E141" s="4"/>
      <c r="F141" s="3"/>
      <c r="G141" s="3"/>
      <c r="H141" s="3"/>
      <c r="I141" s="4"/>
      <c r="M141" s="6"/>
      <c r="R141" s="7"/>
      <c r="S141" s="7"/>
      <c r="T141" s="7"/>
    </row>
    <row r="142" s="1" customFormat="1" spans="2:20">
      <c r="B142" s="2"/>
      <c r="C142" s="3"/>
      <c r="D142" s="3"/>
      <c r="E142" s="4"/>
      <c r="F142" s="3"/>
      <c r="G142" s="3"/>
      <c r="H142" s="3"/>
      <c r="I142" s="4"/>
      <c r="M142" s="6"/>
      <c r="R142" s="7"/>
      <c r="S142" s="7"/>
      <c r="T142" s="7"/>
    </row>
    <row r="143" s="1" customFormat="1" spans="2:20">
      <c r="B143" s="2"/>
      <c r="C143" s="3"/>
      <c r="D143" s="3"/>
      <c r="E143" s="4"/>
      <c r="F143" s="3"/>
      <c r="G143" s="3"/>
      <c r="H143" s="3"/>
      <c r="I143" s="4"/>
      <c r="M143" s="6"/>
      <c r="R143" s="7"/>
      <c r="S143" s="7"/>
      <c r="T143" s="7"/>
    </row>
    <row r="144" s="1" customFormat="1" spans="2:20">
      <c r="B144" s="2"/>
      <c r="C144" s="3"/>
      <c r="D144" s="3"/>
      <c r="E144" s="4"/>
      <c r="F144" s="3"/>
      <c r="G144" s="3"/>
      <c r="H144" s="3"/>
      <c r="I144" s="4"/>
      <c r="M144" s="6"/>
      <c r="R144" s="7"/>
      <c r="S144" s="7"/>
      <c r="T144" s="7"/>
    </row>
    <row r="145" s="1" customFormat="1" spans="2:20">
      <c r="B145" s="2"/>
      <c r="C145" s="3"/>
      <c r="D145" s="3"/>
      <c r="E145" s="4"/>
      <c r="F145" s="3"/>
      <c r="G145" s="3"/>
      <c r="H145" s="3"/>
      <c r="I145" s="4"/>
      <c r="M145" s="6"/>
      <c r="R145" s="7"/>
      <c r="S145" s="7"/>
      <c r="T145" s="7"/>
    </row>
    <row r="146" s="1" customFormat="1" spans="2:20">
      <c r="B146" s="2"/>
      <c r="C146" s="3"/>
      <c r="D146" s="3"/>
      <c r="E146" s="4"/>
      <c r="F146" s="3"/>
      <c r="G146" s="3"/>
      <c r="H146" s="3"/>
      <c r="I146" s="4"/>
      <c r="M146" s="6"/>
      <c r="R146" s="7"/>
      <c r="S146" s="7"/>
      <c r="T146" s="7"/>
    </row>
    <row r="147" s="1" customFormat="1" spans="2:20">
      <c r="B147" s="2"/>
      <c r="C147" s="3"/>
      <c r="D147" s="3"/>
      <c r="E147" s="4"/>
      <c r="F147" s="3"/>
      <c r="G147" s="3"/>
      <c r="H147" s="3"/>
      <c r="I147" s="4"/>
      <c r="M147" s="6"/>
      <c r="R147" s="7"/>
      <c r="S147" s="7"/>
      <c r="T147" s="7"/>
    </row>
    <row r="148" s="1" customFormat="1" spans="2:20">
      <c r="B148" s="2"/>
      <c r="C148" s="3"/>
      <c r="D148" s="3"/>
      <c r="E148" s="4"/>
      <c r="F148" s="3"/>
      <c r="G148" s="3"/>
      <c r="H148" s="3"/>
      <c r="I148" s="4"/>
      <c r="M148" s="6"/>
      <c r="R148" s="7"/>
      <c r="S148" s="7"/>
      <c r="T148" s="7"/>
    </row>
    <row r="149" s="1" customFormat="1" spans="2:20">
      <c r="B149" s="2"/>
      <c r="C149" s="3"/>
      <c r="D149" s="3"/>
      <c r="E149" s="4"/>
      <c r="F149" s="3"/>
      <c r="G149" s="3"/>
      <c r="H149" s="3"/>
      <c r="I149" s="4"/>
      <c r="M149" s="6"/>
      <c r="R149" s="7"/>
      <c r="S149" s="7"/>
      <c r="T149" s="7"/>
    </row>
    <row r="150" s="1" customFormat="1" spans="2:20">
      <c r="B150" s="2"/>
      <c r="C150" s="3"/>
      <c r="D150" s="3"/>
      <c r="E150" s="4"/>
      <c r="F150" s="3"/>
      <c r="G150" s="3"/>
      <c r="H150" s="3"/>
      <c r="I150" s="4"/>
      <c r="M150" s="6"/>
      <c r="R150" s="7"/>
      <c r="S150" s="7"/>
      <c r="T150" s="7"/>
    </row>
    <row r="151" s="1" customFormat="1" spans="2:20">
      <c r="B151" s="2"/>
      <c r="C151" s="3"/>
      <c r="D151" s="3"/>
      <c r="E151" s="4"/>
      <c r="F151" s="3"/>
      <c r="G151" s="3"/>
      <c r="H151" s="3"/>
      <c r="I151" s="4"/>
      <c r="M151" s="6"/>
      <c r="R151" s="7"/>
      <c r="S151" s="7"/>
      <c r="T151" s="7"/>
    </row>
    <row r="152" s="1" customFormat="1" spans="2:20">
      <c r="B152" s="2"/>
      <c r="C152" s="3"/>
      <c r="D152" s="3"/>
      <c r="E152" s="4"/>
      <c r="F152" s="3"/>
      <c r="G152" s="3"/>
      <c r="H152" s="3"/>
      <c r="I152" s="4"/>
      <c r="M152" s="6"/>
      <c r="R152" s="7"/>
      <c r="S152" s="7"/>
      <c r="T152" s="7"/>
    </row>
    <row r="153" s="1" customFormat="1" spans="2:20">
      <c r="B153" s="2"/>
      <c r="C153" s="3"/>
      <c r="D153" s="3"/>
      <c r="E153" s="4"/>
      <c r="F153" s="3"/>
      <c r="G153" s="3"/>
      <c r="H153" s="3"/>
      <c r="I153" s="4"/>
      <c r="M153" s="6"/>
      <c r="R153" s="7"/>
      <c r="S153" s="7"/>
      <c r="T153" s="7"/>
    </row>
    <row r="154" s="1" customFormat="1" spans="2:20">
      <c r="B154" s="2"/>
      <c r="C154" s="3"/>
      <c r="D154" s="3"/>
      <c r="E154" s="4"/>
      <c r="F154" s="3"/>
      <c r="G154" s="3"/>
      <c r="H154" s="3"/>
      <c r="I154" s="4"/>
      <c r="M154" s="6"/>
      <c r="R154" s="7"/>
      <c r="S154" s="7"/>
      <c r="T154" s="7"/>
    </row>
    <row r="155" s="1" customFormat="1" spans="2:20">
      <c r="B155" s="2"/>
      <c r="C155" s="3"/>
      <c r="D155" s="3"/>
      <c r="E155" s="4"/>
      <c r="F155" s="3"/>
      <c r="G155" s="3"/>
      <c r="H155" s="3"/>
      <c r="I155" s="4"/>
      <c r="M155" s="6"/>
      <c r="R155" s="7"/>
      <c r="S155" s="7"/>
      <c r="T155" s="7"/>
    </row>
    <row r="156" s="1" customFormat="1" spans="2:20">
      <c r="B156" s="2"/>
      <c r="C156" s="3"/>
      <c r="D156" s="3"/>
      <c r="E156" s="4"/>
      <c r="F156" s="3"/>
      <c r="G156" s="3"/>
      <c r="H156" s="3"/>
      <c r="I156" s="4"/>
      <c r="M156" s="6"/>
      <c r="R156" s="7"/>
      <c r="S156" s="7"/>
      <c r="T156" s="7"/>
    </row>
    <row r="157" s="1" customFormat="1" spans="2:20">
      <c r="B157" s="2"/>
      <c r="C157" s="3"/>
      <c r="D157" s="3"/>
      <c r="E157" s="4"/>
      <c r="F157" s="3"/>
      <c r="G157" s="3"/>
      <c r="H157" s="3"/>
      <c r="I157" s="4"/>
      <c r="M157" s="6"/>
      <c r="R157" s="7"/>
      <c r="S157" s="7"/>
      <c r="T157" s="7"/>
    </row>
    <row r="158" s="1" customFormat="1" spans="2:20">
      <c r="B158" s="2"/>
      <c r="C158" s="3"/>
      <c r="D158" s="3"/>
      <c r="E158" s="4"/>
      <c r="F158" s="3"/>
      <c r="G158" s="3"/>
      <c r="H158" s="3"/>
      <c r="I158" s="4"/>
      <c r="M158" s="6"/>
      <c r="R158" s="7"/>
      <c r="S158" s="7"/>
      <c r="T158" s="7"/>
    </row>
    <row r="159" s="1" customFormat="1" spans="2:20">
      <c r="B159" s="2"/>
      <c r="C159" s="3"/>
      <c r="D159" s="3"/>
      <c r="E159" s="4"/>
      <c r="F159" s="3"/>
      <c r="G159" s="3"/>
      <c r="H159" s="3"/>
      <c r="I159" s="4"/>
      <c r="M159" s="6"/>
      <c r="R159" s="7"/>
      <c r="S159" s="7"/>
      <c r="T159" s="7"/>
    </row>
    <row r="160" s="1" customFormat="1" spans="2:20">
      <c r="B160" s="2"/>
      <c r="C160" s="3"/>
      <c r="D160" s="3"/>
      <c r="E160" s="4"/>
      <c r="F160" s="3"/>
      <c r="G160" s="3"/>
      <c r="H160" s="3"/>
      <c r="I160" s="4"/>
      <c r="M160" s="6"/>
      <c r="R160" s="7"/>
      <c r="S160" s="7"/>
      <c r="T160" s="7"/>
    </row>
    <row r="161" s="1" customFormat="1" spans="2:20">
      <c r="B161" s="2"/>
      <c r="C161" s="3"/>
      <c r="D161" s="3"/>
      <c r="E161" s="4"/>
      <c r="F161" s="3"/>
      <c r="G161" s="3"/>
      <c r="H161" s="3"/>
      <c r="I161" s="4"/>
      <c r="M161" s="6"/>
      <c r="R161" s="7"/>
      <c r="S161" s="7"/>
      <c r="T161" s="7"/>
    </row>
    <row r="162" s="1" customFormat="1" spans="2:20">
      <c r="B162" s="2"/>
      <c r="C162" s="3"/>
      <c r="D162" s="3"/>
      <c r="E162" s="4"/>
      <c r="F162" s="3"/>
      <c r="G162" s="3"/>
      <c r="H162" s="3"/>
      <c r="I162" s="4"/>
      <c r="M162" s="6"/>
      <c r="R162" s="7"/>
      <c r="S162" s="7"/>
      <c r="T162" s="7"/>
    </row>
    <row r="163" s="1" customFormat="1" spans="2:20">
      <c r="B163" s="2"/>
      <c r="C163" s="3"/>
      <c r="D163" s="3"/>
      <c r="E163" s="4"/>
      <c r="F163" s="3"/>
      <c r="G163" s="3"/>
      <c r="H163" s="3"/>
      <c r="I163" s="4"/>
      <c r="M163" s="6"/>
      <c r="R163" s="7"/>
      <c r="S163" s="7"/>
      <c r="T163" s="7"/>
    </row>
    <row r="164" s="1" customFormat="1" spans="2:20">
      <c r="B164" s="2"/>
      <c r="C164" s="3"/>
      <c r="D164" s="3"/>
      <c r="E164" s="4"/>
      <c r="F164" s="3"/>
      <c r="G164" s="3"/>
      <c r="H164" s="3"/>
      <c r="I164" s="4"/>
      <c r="M164" s="6"/>
      <c r="R164" s="7"/>
      <c r="S164" s="7"/>
      <c r="T164" s="7"/>
    </row>
    <row r="165" s="1" customFormat="1" spans="2:20">
      <c r="B165" s="2"/>
      <c r="C165" s="3"/>
      <c r="D165" s="3"/>
      <c r="E165" s="4"/>
      <c r="F165" s="3"/>
      <c r="G165" s="3"/>
      <c r="H165" s="3"/>
      <c r="I165" s="4"/>
      <c r="M165" s="6"/>
      <c r="R165" s="7"/>
      <c r="S165" s="7"/>
      <c r="T165" s="7"/>
    </row>
    <row r="166" s="1" customFormat="1" spans="2:20">
      <c r="B166" s="2"/>
      <c r="C166" s="3"/>
      <c r="D166" s="3"/>
      <c r="E166" s="4"/>
      <c r="F166" s="3"/>
      <c r="G166" s="3"/>
      <c r="H166" s="3"/>
      <c r="I166" s="4"/>
      <c r="M166" s="6"/>
      <c r="R166" s="7"/>
      <c r="S166" s="7"/>
      <c r="T166" s="7"/>
    </row>
    <row r="167" s="1" customFormat="1" spans="2:20">
      <c r="B167" s="2"/>
      <c r="C167" s="3"/>
      <c r="D167" s="3"/>
      <c r="E167" s="4"/>
      <c r="F167" s="3"/>
      <c r="G167" s="3"/>
      <c r="H167" s="3"/>
      <c r="I167" s="4"/>
      <c r="M167" s="6"/>
      <c r="R167" s="7"/>
      <c r="S167" s="7"/>
      <c r="T167" s="7"/>
    </row>
    <row r="168" s="1" customFormat="1" spans="2:20">
      <c r="B168" s="2"/>
      <c r="C168" s="3"/>
      <c r="D168" s="3"/>
      <c r="E168" s="4"/>
      <c r="F168" s="3"/>
      <c r="G168" s="3"/>
      <c r="H168" s="3"/>
      <c r="I168" s="4"/>
      <c r="M168" s="6"/>
      <c r="R168" s="7"/>
      <c r="S168" s="7"/>
      <c r="T168" s="7"/>
    </row>
    <row r="169" s="1" customFormat="1" spans="2:20">
      <c r="B169" s="2"/>
      <c r="C169" s="3"/>
      <c r="D169" s="3"/>
      <c r="E169" s="4"/>
      <c r="F169" s="3"/>
      <c r="G169" s="3"/>
      <c r="H169" s="3"/>
      <c r="I169" s="4"/>
      <c r="M169" s="6"/>
      <c r="R169" s="7"/>
      <c r="S169" s="7"/>
      <c r="T169" s="7"/>
    </row>
    <row r="170" s="1" customFormat="1" spans="2:20">
      <c r="B170" s="2"/>
      <c r="C170" s="3"/>
      <c r="D170" s="3"/>
      <c r="E170" s="4"/>
      <c r="F170" s="3"/>
      <c r="G170" s="3"/>
      <c r="H170" s="3"/>
      <c r="I170" s="4"/>
      <c r="M170" s="6"/>
      <c r="R170" s="7"/>
      <c r="S170" s="7"/>
      <c r="T170" s="7"/>
    </row>
    <row r="171" s="1" customFormat="1" spans="2:20">
      <c r="B171" s="2"/>
      <c r="C171" s="3"/>
      <c r="D171" s="3"/>
      <c r="E171" s="4"/>
      <c r="F171" s="3"/>
      <c r="G171" s="3"/>
      <c r="H171" s="3"/>
      <c r="I171" s="4"/>
      <c r="M171" s="6"/>
      <c r="R171" s="7"/>
      <c r="S171" s="7"/>
      <c r="T171" s="7"/>
    </row>
    <row r="172" s="1" customFormat="1" spans="2:20">
      <c r="B172" s="2"/>
      <c r="C172" s="3"/>
      <c r="D172" s="3"/>
      <c r="E172" s="4"/>
      <c r="F172" s="3"/>
      <c r="G172" s="3"/>
      <c r="H172" s="3"/>
      <c r="I172" s="4"/>
      <c r="M172" s="6"/>
      <c r="R172" s="7"/>
      <c r="S172" s="7"/>
      <c r="T172" s="7"/>
    </row>
    <row r="173" s="1" customFormat="1" spans="2:20">
      <c r="B173" s="2"/>
      <c r="C173" s="3"/>
      <c r="D173" s="3"/>
      <c r="E173" s="4"/>
      <c r="F173" s="3"/>
      <c r="G173" s="3"/>
      <c r="H173" s="3"/>
      <c r="I173" s="4"/>
      <c r="M173" s="6"/>
      <c r="R173" s="7"/>
      <c r="S173" s="7"/>
      <c r="T173" s="7"/>
    </row>
    <row r="174" s="1" customFormat="1" spans="2:20">
      <c r="B174" s="2"/>
      <c r="C174" s="3"/>
      <c r="D174" s="3"/>
      <c r="E174" s="4"/>
      <c r="F174" s="3"/>
      <c r="G174" s="3"/>
      <c r="H174" s="3"/>
      <c r="I174" s="4"/>
      <c r="M174" s="6"/>
      <c r="R174" s="7"/>
      <c r="S174" s="7"/>
      <c r="T174" s="7"/>
    </row>
    <row r="175" s="1" customFormat="1" spans="2:20">
      <c r="B175" s="2"/>
      <c r="C175" s="3"/>
      <c r="D175" s="3"/>
      <c r="E175" s="4"/>
      <c r="F175" s="3"/>
      <c r="G175" s="3"/>
      <c r="H175" s="3"/>
      <c r="I175" s="4"/>
      <c r="M175" s="6"/>
      <c r="R175" s="7"/>
      <c r="S175" s="7"/>
      <c r="T175" s="7"/>
    </row>
    <row r="176" s="1" customFormat="1" spans="2:20">
      <c r="B176" s="2"/>
      <c r="C176" s="3"/>
      <c r="D176" s="3"/>
      <c r="E176" s="4"/>
      <c r="F176" s="3"/>
      <c r="G176" s="3"/>
      <c r="H176" s="3"/>
      <c r="I176" s="4"/>
      <c r="M176" s="6"/>
      <c r="R176" s="7"/>
      <c r="S176" s="7"/>
      <c r="T176" s="7"/>
    </row>
    <row r="177" s="1" customFormat="1" spans="2:20">
      <c r="B177" s="2"/>
      <c r="C177" s="3"/>
      <c r="D177" s="3"/>
      <c r="E177" s="4"/>
      <c r="F177" s="3"/>
      <c r="G177" s="3"/>
      <c r="H177" s="3"/>
      <c r="I177" s="4"/>
      <c r="M177" s="6"/>
      <c r="R177" s="7"/>
      <c r="S177" s="7"/>
      <c r="T177" s="7"/>
    </row>
    <row r="178" s="1" customFormat="1" spans="2:20">
      <c r="B178" s="2"/>
      <c r="C178" s="3"/>
      <c r="D178" s="3"/>
      <c r="E178" s="4"/>
      <c r="F178" s="3"/>
      <c r="G178" s="3"/>
      <c r="H178" s="3"/>
      <c r="I178" s="4"/>
      <c r="M178" s="6"/>
      <c r="R178" s="7"/>
      <c r="S178" s="7"/>
      <c r="T178" s="7"/>
    </row>
    <row r="179" s="1" customFormat="1" spans="2:20">
      <c r="B179" s="2"/>
      <c r="C179" s="3"/>
      <c r="D179" s="3"/>
      <c r="E179" s="4"/>
      <c r="F179" s="3"/>
      <c r="G179" s="3"/>
      <c r="H179" s="3"/>
      <c r="I179" s="4"/>
      <c r="M179" s="6"/>
      <c r="R179" s="7"/>
      <c r="S179" s="7"/>
      <c r="T179" s="7"/>
    </row>
    <row r="180" s="1" customFormat="1" spans="2:20">
      <c r="B180" s="2"/>
      <c r="C180" s="3"/>
      <c r="D180" s="3"/>
      <c r="E180" s="4"/>
      <c r="F180" s="3"/>
      <c r="G180" s="3"/>
      <c r="H180" s="3"/>
      <c r="I180" s="4"/>
      <c r="M180" s="6"/>
      <c r="R180" s="7"/>
      <c r="S180" s="7"/>
      <c r="T180" s="7"/>
    </row>
    <row r="181" s="1" customFormat="1" spans="2:20">
      <c r="B181" s="2"/>
      <c r="C181" s="3"/>
      <c r="D181" s="3"/>
      <c r="E181" s="4"/>
      <c r="F181" s="3"/>
      <c r="G181" s="3"/>
      <c r="H181" s="3"/>
      <c r="I181" s="4"/>
      <c r="M181" s="6"/>
      <c r="R181" s="7"/>
      <c r="S181" s="7"/>
      <c r="T181" s="7"/>
    </row>
    <row r="182" s="1" customFormat="1" spans="2:20">
      <c r="B182" s="2"/>
      <c r="C182" s="3"/>
      <c r="D182" s="3"/>
      <c r="E182" s="4"/>
      <c r="F182" s="3"/>
      <c r="G182" s="3"/>
      <c r="H182" s="3"/>
      <c r="I182" s="4"/>
      <c r="M182" s="6"/>
      <c r="R182" s="7"/>
      <c r="S182" s="7"/>
      <c r="T182" s="7"/>
    </row>
    <row r="183" s="1" customFormat="1" spans="2:20">
      <c r="B183" s="2"/>
      <c r="C183" s="3"/>
      <c r="D183" s="3"/>
      <c r="E183" s="4"/>
      <c r="F183" s="3"/>
      <c r="G183" s="3"/>
      <c r="H183" s="3"/>
      <c r="I183" s="4"/>
      <c r="M183" s="6"/>
      <c r="R183" s="7"/>
      <c r="S183" s="7"/>
      <c r="T183" s="7"/>
    </row>
    <row r="184" s="1" customFormat="1" spans="2:20">
      <c r="B184" s="2"/>
      <c r="C184" s="3"/>
      <c r="D184" s="3"/>
      <c r="E184" s="4"/>
      <c r="F184" s="3"/>
      <c r="G184" s="3"/>
      <c r="H184" s="3"/>
      <c r="I184" s="4"/>
      <c r="M184" s="6"/>
      <c r="R184" s="7"/>
      <c r="S184" s="7"/>
      <c r="T184" s="7"/>
    </row>
    <row r="185" s="1" customFormat="1" spans="2:20">
      <c r="B185" s="2"/>
      <c r="C185" s="3"/>
      <c r="D185" s="3"/>
      <c r="E185" s="4"/>
      <c r="F185" s="3"/>
      <c r="G185" s="3"/>
      <c r="H185" s="3"/>
      <c r="I185" s="4"/>
      <c r="M185" s="6"/>
      <c r="R185" s="7"/>
      <c r="S185" s="7"/>
      <c r="T185" s="7"/>
    </row>
    <row r="186" s="1" customFormat="1" spans="2:20">
      <c r="B186" s="2"/>
      <c r="C186" s="3"/>
      <c r="D186" s="3"/>
      <c r="E186" s="4"/>
      <c r="F186" s="3"/>
      <c r="G186" s="3"/>
      <c r="H186" s="3"/>
      <c r="I186" s="4"/>
      <c r="M186" s="6"/>
      <c r="R186" s="7"/>
      <c r="S186" s="7"/>
      <c r="T186" s="7"/>
    </row>
    <row r="187" s="1" customFormat="1" spans="2:20">
      <c r="B187" s="2"/>
      <c r="C187" s="3"/>
      <c r="D187" s="3"/>
      <c r="E187" s="4"/>
      <c r="F187" s="3"/>
      <c r="G187" s="3"/>
      <c r="H187" s="3"/>
      <c r="I187" s="4"/>
      <c r="M187" s="6"/>
      <c r="R187" s="7"/>
      <c r="S187" s="7"/>
      <c r="T187" s="7"/>
    </row>
    <row r="188" s="1" customFormat="1" spans="2:20">
      <c r="B188" s="2"/>
      <c r="C188" s="3"/>
      <c r="D188" s="3"/>
      <c r="E188" s="4"/>
      <c r="F188" s="3"/>
      <c r="G188" s="3"/>
      <c r="H188" s="3"/>
      <c r="I188" s="4"/>
      <c r="M188" s="6"/>
      <c r="R188" s="7"/>
      <c r="S188" s="7"/>
      <c r="T188" s="7"/>
    </row>
    <row r="189" s="1" customFormat="1" spans="2:20">
      <c r="B189" s="2"/>
      <c r="C189" s="3"/>
      <c r="D189" s="3"/>
      <c r="E189" s="4"/>
      <c r="F189" s="3"/>
      <c r="G189" s="3"/>
      <c r="H189" s="3"/>
      <c r="I189" s="4"/>
      <c r="M189" s="6"/>
      <c r="R189" s="7"/>
      <c r="S189" s="7"/>
      <c r="T189" s="7"/>
    </row>
    <row r="190" s="1" customFormat="1" spans="2:20">
      <c r="B190" s="2"/>
      <c r="C190" s="3"/>
      <c r="D190" s="3"/>
      <c r="E190" s="4"/>
      <c r="F190" s="3"/>
      <c r="G190" s="3"/>
      <c r="H190" s="3"/>
      <c r="I190" s="4"/>
      <c r="M190" s="6"/>
      <c r="R190" s="7"/>
      <c r="S190" s="7"/>
      <c r="T190" s="7"/>
    </row>
    <row r="191" s="1" customFormat="1" spans="2:20">
      <c r="B191" s="2"/>
      <c r="C191" s="3"/>
      <c r="D191" s="3"/>
      <c r="E191" s="4"/>
      <c r="F191" s="3"/>
      <c r="G191" s="3"/>
      <c r="H191" s="3"/>
      <c r="I191" s="4"/>
      <c r="M191" s="6"/>
      <c r="R191" s="7"/>
      <c r="S191" s="7"/>
      <c r="T191" s="7"/>
    </row>
    <row r="192" s="1" customFormat="1" spans="2:20">
      <c r="B192" s="2"/>
      <c r="C192" s="3"/>
      <c r="D192" s="3"/>
      <c r="E192" s="4"/>
      <c r="F192" s="3"/>
      <c r="G192" s="3"/>
      <c r="H192" s="3"/>
      <c r="I192" s="4"/>
      <c r="M192" s="6"/>
      <c r="R192" s="7"/>
      <c r="S192" s="7"/>
      <c r="T192" s="7"/>
    </row>
    <row r="193" s="1" customFormat="1" spans="2:20">
      <c r="B193" s="2"/>
      <c r="C193" s="3"/>
      <c r="D193" s="3"/>
      <c r="E193" s="4"/>
      <c r="F193" s="3"/>
      <c r="G193" s="3"/>
      <c r="H193" s="3"/>
      <c r="I193" s="4"/>
      <c r="M193" s="6"/>
      <c r="R193" s="7"/>
      <c r="S193" s="7"/>
      <c r="T193" s="7"/>
    </row>
    <row r="194" s="1" customFormat="1" spans="2:20">
      <c r="B194" s="2"/>
      <c r="C194" s="3"/>
      <c r="D194" s="3"/>
      <c r="E194" s="4"/>
      <c r="F194" s="3"/>
      <c r="G194" s="3"/>
      <c r="H194" s="3"/>
      <c r="I194" s="4"/>
      <c r="M194" s="6"/>
      <c r="R194" s="7"/>
      <c r="S194" s="7"/>
      <c r="T194" s="7"/>
    </row>
    <row r="195" s="1" customFormat="1" spans="2:20">
      <c r="B195" s="2"/>
      <c r="C195" s="3"/>
      <c r="D195" s="3"/>
      <c r="E195" s="4"/>
      <c r="F195" s="3"/>
      <c r="G195" s="3"/>
      <c r="H195" s="3"/>
      <c r="I195" s="4"/>
      <c r="M195" s="6"/>
      <c r="R195" s="7"/>
      <c r="S195" s="7"/>
      <c r="T195" s="7"/>
    </row>
    <row r="196" s="1" customFormat="1" spans="2:20">
      <c r="B196" s="2"/>
      <c r="C196" s="3"/>
      <c r="D196" s="3"/>
      <c r="E196" s="4"/>
      <c r="F196" s="3"/>
      <c r="G196" s="3"/>
      <c r="H196" s="3"/>
      <c r="I196" s="4"/>
      <c r="M196" s="6"/>
      <c r="R196" s="7"/>
      <c r="S196" s="7"/>
      <c r="T196" s="7"/>
    </row>
    <row r="197" s="1" customFormat="1" spans="2:20">
      <c r="B197" s="2"/>
      <c r="C197" s="3"/>
      <c r="D197" s="3"/>
      <c r="E197" s="4"/>
      <c r="F197" s="3"/>
      <c r="G197" s="3"/>
      <c r="H197" s="3"/>
      <c r="I197" s="4"/>
      <c r="M197" s="6"/>
      <c r="R197" s="7"/>
      <c r="S197" s="7"/>
      <c r="T197" s="7"/>
    </row>
    <row r="198" s="1" customFormat="1" spans="2:20">
      <c r="B198" s="2"/>
      <c r="C198" s="3"/>
      <c r="D198" s="3"/>
      <c r="E198" s="4"/>
      <c r="F198" s="3"/>
      <c r="G198" s="3"/>
      <c r="H198" s="3"/>
      <c r="I198" s="4"/>
      <c r="M198" s="6"/>
      <c r="R198" s="7"/>
      <c r="S198" s="7"/>
      <c r="T198" s="7"/>
    </row>
    <row r="199" s="1" customFormat="1" spans="2:20">
      <c r="B199" s="2"/>
      <c r="C199" s="3"/>
      <c r="D199" s="3"/>
      <c r="E199" s="4"/>
      <c r="F199" s="3"/>
      <c r="G199" s="3"/>
      <c r="H199" s="3"/>
      <c r="I199" s="4"/>
      <c r="M199" s="6"/>
      <c r="R199" s="7"/>
      <c r="S199" s="7"/>
      <c r="T199" s="7"/>
    </row>
    <row r="200" s="1" customFormat="1" spans="2:20">
      <c r="B200" s="2"/>
      <c r="C200" s="3"/>
      <c r="D200" s="3"/>
      <c r="E200" s="4"/>
      <c r="F200" s="3"/>
      <c r="G200" s="3"/>
      <c r="H200" s="3"/>
      <c r="I200" s="4"/>
      <c r="M200" s="6"/>
      <c r="R200" s="7"/>
      <c r="S200" s="7"/>
      <c r="T200" s="7"/>
    </row>
    <row r="201" s="1" customFormat="1" spans="2:20">
      <c r="B201" s="2"/>
      <c r="C201" s="3"/>
      <c r="D201" s="3"/>
      <c r="E201" s="4"/>
      <c r="F201" s="3"/>
      <c r="G201" s="3"/>
      <c r="H201" s="3"/>
      <c r="I201" s="4"/>
      <c r="M201" s="6"/>
      <c r="R201" s="7"/>
      <c r="S201" s="7"/>
      <c r="T201" s="7"/>
    </row>
    <row r="202" s="1" customFormat="1" spans="2:20">
      <c r="B202" s="2"/>
      <c r="C202" s="3"/>
      <c r="D202" s="3"/>
      <c r="E202" s="4"/>
      <c r="F202" s="3"/>
      <c r="G202" s="3"/>
      <c r="H202" s="3"/>
      <c r="I202" s="4"/>
      <c r="M202" s="6"/>
      <c r="R202" s="7"/>
      <c r="S202" s="7"/>
      <c r="T202" s="7"/>
    </row>
    <row r="203" s="1" customFormat="1" spans="2:20">
      <c r="B203" s="2"/>
      <c r="C203" s="3"/>
      <c r="D203" s="3"/>
      <c r="E203" s="4"/>
      <c r="F203" s="3"/>
      <c r="G203" s="3"/>
      <c r="H203" s="3"/>
      <c r="I203" s="4"/>
      <c r="M203" s="6"/>
      <c r="R203" s="7"/>
      <c r="S203" s="7"/>
      <c r="T203" s="7"/>
    </row>
    <row r="204" s="1" customFormat="1" spans="2:20">
      <c r="B204" s="2"/>
      <c r="C204" s="3"/>
      <c r="D204" s="3"/>
      <c r="E204" s="4"/>
      <c r="F204" s="3"/>
      <c r="G204" s="3"/>
      <c r="H204" s="3"/>
      <c r="I204" s="4"/>
      <c r="M204" s="6"/>
      <c r="R204" s="7"/>
      <c r="S204" s="7"/>
      <c r="T204" s="7"/>
    </row>
    <row r="205" s="1" customFormat="1" spans="2:20">
      <c r="B205" s="2"/>
      <c r="C205" s="3"/>
      <c r="D205" s="3"/>
      <c r="E205" s="4"/>
      <c r="F205" s="3"/>
      <c r="G205" s="3"/>
      <c r="H205" s="3"/>
      <c r="I205" s="4"/>
      <c r="M205" s="6"/>
      <c r="R205" s="7"/>
      <c r="S205" s="7"/>
      <c r="T205" s="7"/>
    </row>
    <row r="206" s="1" customFormat="1" spans="2:20">
      <c r="B206" s="2"/>
      <c r="C206" s="3"/>
      <c r="D206" s="3"/>
      <c r="E206" s="4"/>
      <c r="F206" s="3"/>
      <c r="G206" s="3"/>
      <c r="H206" s="3"/>
      <c r="I206" s="4"/>
      <c r="M206" s="6"/>
      <c r="R206" s="7"/>
      <c r="S206" s="7"/>
      <c r="T206" s="7"/>
    </row>
    <row r="207" s="1" customFormat="1" spans="2:20">
      <c r="B207" s="2"/>
      <c r="C207" s="3"/>
      <c r="D207" s="3"/>
      <c r="E207" s="4"/>
      <c r="F207" s="3"/>
      <c r="G207" s="3"/>
      <c r="H207" s="3"/>
      <c r="I207" s="4"/>
      <c r="M207" s="6"/>
      <c r="R207" s="7"/>
      <c r="S207" s="7"/>
      <c r="T207" s="7"/>
    </row>
    <row r="208" s="1" customFormat="1" spans="2:20">
      <c r="B208" s="2"/>
      <c r="C208" s="3"/>
      <c r="D208" s="3"/>
      <c r="E208" s="4"/>
      <c r="F208" s="3"/>
      <c r="G208" s="3"/>
      <c r="H208" s="3"/>
      <c r="I208" s="4"/>
      <c r="M208" s="6"/>
      <c r="R208" s="7"/>
      <c r="S208" s="7"/>
      <c r="T208" s="7"/>
    </row>
    <row r="209" s="1" customFormat="1" spans="2:20">
      <c r="B209" s="2"/>
      <c r="C209" s="3"/>
      <c r="D209" s="3"/>
      <c r="E209" s="4"/>
      <c r="F209" s="3"/>
      <c r="G209" s="3"/>
      <c r="H209" s="3"/>
      <c r="I209" s="4"/>
      <c r="M209" s="6"/>
      <c r="R209" s="7"/>
      <c r="S209" s="7"/>
      <c r="T209" s="7"/>
    </row>
    <row r="210" s="1" customFormat="1" spans="2:20">
      <c r="B210" s="2"/>
      <c r="C210" s="3"/>
      <c r="D210" s="3"/>
      <c r="E210" s="4"/>
      <c r="F210" s="3"/>
      <c r="G210" s="3"/>
      <c r="H210" s="3"/>
      <c r="I210" s="4"/>
      <c r="M210" s="6"/>
      <c r="R210" s="7"/>
      <c r="S210" s="7"/>
      <c r="T210" s="7"/>
    </row>
    <row r="211" s="1" customFormat="1" spans="2:20">
      <c r="B211" s="2"/>
      <c r="C211" s="3"/>
      <c r="D211" s="3"/>
      <c r="E211" s="4"/>
      <c r="F211" s="3"/>
      <c r="G211" s="3"/>
      <c r="H211" s="3"/>
      <c r="I211" s="4"/>
      <c r="M211" s="6"/>
      <c r="R211" s="7"/>
      <c r="S211" s="7"/>
      <c r="T211" s="7"/>
    </row>
    <row r="212" s="1" customFormat="1" spans="2:20">
      <c r="B212" s="2"/>
      <c r="C212" s="3"/>
      <c r="D212" s="3"/>
      <c r="E212" s="4"/>
      <c r="F212" s="3"/>
      <c r="G212" s="3"/>
      <c r="H212" s="3"/>
      <c r="I212" s="4"/>
      <c r="M212" s="6"/>
      <c r="R212" s="7"/>
      <c r="S212" s="7"/>
      <c r="T212" s="7"/>
    </row>
  </sheetData>
  <mergeCells count="1">
    <mergeCell ref="A1:X1"/>
  </mergeCells>
  <pageMargins left="0.236111111111111" right="0.196527777777778" top="0.511805555555556" bottom="0.354166666666667" header="0.5" footer="0.354166666666667"/>
  <pageSetup paperSize="9" scale="67" orientation="portrait"/>
  <headerFooter/>
  <ignoredErrors>
    <ignoredError sqref="M43" formula="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药品</vt:lpstr>
      <vt:lpstr>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ink heart</cp:lastModifiedBy>
  <dcterms:created xsi:type="dcterms:W3CDTF">2024-06-28T20:04:00Z</dcterms:created>
  <dcterms:modified xsi:type="dcterms:W3CDTF">2026-09-11T09:21:35Z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7F68C9A69AAD4854A04E0AE15013ACAD_13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